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2"/>
  </bookViews>
  <sheets>
    <sheet name="Phụ lục I" sheetId="1" r:id="rId1"/>
    <sheet name="phụ lục II vốn sư nghiệp NSTW" sheetId="2" r:id="rId2"/>
    <sheet name="Phụ lục III vốn sự nghiêp NSĐP" sheetId="3" r:id="rId3"/>
  </sheets>
  <definedNames/>
  <calcPr fullCalcOnLoad="1"/>
</workbook>
</file>

<file path=xl/sharedStrings.xml><?xml version="1.0" encoding="utf-8"?>
<sst xmlns="http://schemas.openxmlformats.org/spreadsheetml/2006/main" count="385" uniqueCount="190">
  <si>
    <t>TỔNG SỐ</t>
  </si>
  <si>
    <t>I</t>
  </si>
  <si>
    <t>II</t>
  </si>
  <si>
    <t>Danh mục dự án</t>
  </si>
  <si>
    <t>III</t>
  </si>
  <si>
    <t>IV</t>
  </si>
  <si>
    <t>V</t>
  </si>
  <si>
    <t>Dự án 1: Giải quyết tình trạng thiếu đất ở, nhà ở, đất sản xuất, nước sinh hoạt</t>
  </si>
  <si>
    <t>1.1</t>
  </si>
  <si>
    <t>1.2</t>
  </si>
  <si>
    <t>1.3</t>
  </si>
  <si>
    <t>1.4</t>
  </si>
  <si>
    <t>1.5</t>
  </si>
  <si>
    <t>1.6</t>
  </si>
  <si>
    <t>1.7</t>
  </si>
  <si>
    <t>1.8</t>
  </si>
  <si>
    <t>1.9</t>
  </si>
  <si>
    <t>2.1</t>
  </si>
  <si>
    <t>2.2</t>
  </si>
  <si>
    <t>2.3</t>
  </si>
  <si>
    <t>2.4</t>
  </si>
  <si>
    <t>2.5</t>
  </si>
  <si>
    <t>2.6</t>
  </si>
  <si>
    <t>2.7</t>
  </si>
  <si>
    <t>2.8</t>
  </si>
  <si>
    <t>2.9</t>
  </si>
  <si>
    <t>2.10</t>
  </si>
  <si>
    <t>2.11</t>
  </si>
  <si>
    <t>3.1</t>
  </si>
  <si>
    <t>3.2</t>
  </si>
  <si>
    <t>3.3</t>
  </si>
  <si>
    <t>3.4</t>
  </si>
  <si>
    <t>3.5</t>
  </si>
  <si>
    <t>3.6</t>
  </si>
  <si>
    <t>3.7</t>
  </si>
  <si>
    <t>3.8</t>
  </si>
  <si>
    <t>3.9</t>
  </si>
  <si>
    <t>3.10</t>
  </si>
  <si>
    <t>3.11</t>
  </si>
  <si>
    <t xml:space="preserve">Thị xã Vĩnh Châu </t>
  </si>
  <si>
    <t>Thị xã Ngã Năm</t>
  </si>
  <si>
    <t xml:space="preserve">Huyện Thạnh Trị </t>
  </si>
  <si>
    <t xml:space="preserve">Huyện Mỹ Xuyên </t>
  </si>
  <si>
    <t>Huyện Mỹ Tú</t>
  </si>
  <si>
    <t xml:space="preserve">Huyện Châu Thành </t>
  </si>
  <si>
    <t>Huyện Kế Sách</t>
  </si>
  <si>
    <t xml:space="preserve">Huyện Long Phú </t>
  </si>
  <si>
    <t xml:space="preserve">Huyện Trần Đề </t>
  </si>
  <si>
    <t>1.2.1</t>
  </si>
  <si>
    <t>1.2.2</t>
  </si>
  <si>
    <t>1.1.1</t>
  </si>
  <si>
    <t>1.1.2</t>
  </si>
  <si>
    <t>2.1.1</t>
  </si>
  <si>
    <t>2.1.2</t>
  </si>
  <si>
    <t>2.1.3</t>
  </si>
  <si>
    <t>2.1.4</t>
  </si>
  <si>
    <t>2.1.5</t>
  </si>
  <si>
    <t>Sở Giáo dục và Đào tạo</t>
  </si>
  <si>
    <t>Đơn vị tính: Triệu đồng</t>
  </si>
  <si>
    <t>2.3.1</t>
  </si>
  <si>
    <t>2.3.2</t>
  </si>
  <si>
    <t>Huyện Cù Lao Dung</t>
  </si>
  <si>
    <t>Thành phố Sóc Trăng</t>
  </si>
  <si>
    <t xml:space="preserve">Huyện Châu Thành  </t>
  </si>
  <si>
    <t>Số vốn kế hoạch năm 2022 kéo dài sang năm 2023 đã giải ngân đến hết ngày 31/01/2024</t>
  </si>
  <si>
    <t xml:space="preserve">Số vốn kế hoạch năm 2022 kéo dài sang năm 2023  đến hết ngày 31/01/2024 chưa giải ngân hết </t>
  </si>
  <si>
    <t xml:space="preserve">Đề xuất kéo dài thời gian thực hiện sang năm 2024 </t>
  </si>
  <si>
    <t xml:space="preserve"> Giải ngân đến hết ngày 31/01/2024</t>
  </si>
  <si>
    <t xml:space="preserve">Số vốn  đến hết ngày 31/01/2024 chưa giải ngân hết </t>
  </si>
  <si>
    <t>Số vốn còn lại không có nhu cầu kéo dài</t>
  </si>
  <si>
    <t xml:space="preserve">Kế hoạch năm 2023 </t>
  </si>
  <si>
    <t xml:space="preserve">Sở Nông nghiệp và Phát triển nông thôn </t>
  </si>
  <si>
    <t>Sở Văn hóa, Thể thao và Du lịch</t>
  </si>
  <si>
    <t>Tiểu dự án 1: Biểu dương, tôn vinh điển hình tiên tiến, phát huy vai trò của người có uy tín; phổ biến, giáo dục pháp luật và tuyên truyền, vận động đồng bào</t>
  </si>
  <si>
    <t>1</t>
  </si>
  <si>
    <t>2</t>
  </si>
  <si>
    <t>3</t>
  </si>
  <si>
    <t>4</t>
  </si>
  <si>
    <t>5</t>
  </si>
  <si>
    <t>6</t>
  </si>
  <si>
    <t>7</t>
  </si>
  <si>
    <t>8</t>
  </si>
  <si>
    <t>9</t>
  </si>
  <si>
    <t>10</t>
  </si>
  <si>
    <t>11</t>
  </si>
  <si>
    <t>12</t>
  </si>
  <si>
    <t>13</t>
  </si>
  <si>
    <t>14</t>
  </si>
  <si>
    <t>15</t>
  </si>
  <si>
    <t>Cụ thể</t>
  </si>
  <si>
    <t>Phụ lục I</t>
  </si>
  <si>
    <t>Nguồn vốn</t>
  </si>
  <si>
    <t>Tổng số vốn đề nghị kéo dài thời gian thực hiện và giải ngân năm 2024</t>
  </si>
  <si>
    <t>Tong đó</t>
  </si>
  <si>
    <t>Chi chú</t>
  </si>
  <si>
    <t>Số vốn năm 2022 kéo dài chưa thực hiện giải ngân hết trong năm 2023 đề xuất kéo dài thời gian thực hiện và giải ngân sang năm 2024</t>
  </si>
  <si>
    <t>Số vốn kế hoạch năm 2023 kéo dài kéo dài thời gian thực hiện và giải ngân sang năm 2024</t>
  </si>
  <si>
    <t>Chương trình mục tiêu quốc gia phát triển kinh tế - xã hội vùng đồng bào dân tộc thiểu số</t>
  </si>
  <si>
    <t>Vốn ngân sách trung ương</t>
  </si>
  <si>
    <t>Vốn ngân sách địa phương</t>
  </si>
  <si>
    <t>Vốn sự nghiệp</t>
  </si>
  <si>
    <t xml:space="preserve">Số vốn kế hoạch năm 2022 chưa giải ngân và kéo dài thời gian thực hiện sang năm 2023 </t>
  </si>
  <si>
    <t>Số vốn năm 2022 kéo dài chưa giải ngân hết trong năm 2023  đề xuất kéo dài thời gian thực hiện và giải ngân sang năm 2024</t>
  </si>
  <si>
    <t>Số vốn kế hoạch năm 2023 kéo dài thời gian thực hiện và giải ngân sang năm 2024</t>
  </si>
  <si>
    <t>Ban Dân tộc</t>
  </si>
  <si>
    <t xml:space="preserve">Sở Xây dựng </t>
  </si>
  <si>
    <t>Sở Công Thương</t>
  </si>
  <si>
    <t>Sở Nội vụ</t>
  </si>
  <si>
    <t>Sở Lao động - Thương binh và Xã hội</t>
  </si>
  <si>
    <t>Sở Y tế</t>
  </si>
  <si>
    <t>Hội Liên hiệp Phụ nữ tỉnh</t>
  </si>
  <si>
    <t>Sở Thông tin và Truyền thông</t>
  </si>
  <si>
    <t>Sở Tư pháp</t>
  </si>
  <si>
    <t xml:space="preserve">Sở Tài chính </t>
  </si>
  <si>
    <t xml:space="preserve"> Sở Kế hoạch và Đầu tư</t>
  </si>
  <si>
    <t>Sở Tài nguyên và Môi trường</t>
  </si>
  <si>
    <t>16</t>
  </si>
  <si>
    <t xml:space="preserve">Ủy ban Mặt trận Tổ quốc Việt Nam tỉnh </t>
  </si>
  <si>
    <t>17</t>
  </si>
  <si>
    <t>Hội Nông dân tỉnh</t>
  </si>
  <si>
    <t>18</t>
  </si>
  <si>
    <t>19</t>
  </si>
  <si>
    <t>Liên minh Hợp tác xã tỉnh</t>
  </si>
  <si>
    <t>20</t>
  </si>
  <si>
    <t>Trường Cao đẳng Nghề Sóc Trăng</t>
  </si>
  <si>
    <t>21</t>
  </si>
  <si>
    <t>Trường Cao đẳng Cộng đồng Sóc Trăng</t>
  </si>
  <si>
    <t>22</t>
  </si>
  <si>
    <t>23</t>
  </si>
  <si>
    <t>24</t>
  </si>
  <si>
    <t>25</t>
  </si>
  <si>
    <t>26</t>
  </si>
  <si>
    <t>27</t>
  </si>
  <si>
    <t>28</t>
  </si>
  <si>
    <t>29</t>
  </si>
  <si>
    <t>30</t>
  </si>
  <si>
    <t>31</t>
  </si>
  <si>
    <t>Hỗ trợ chuyển đổi nghề</t>
  </si>
  <si>
    <t>Hỗ trợ nước sinh hoạt phân tán</t>
  </si>
  <si>
    <t>DỰ ÁN 3: Phát triển sản xuất nông nghiệp, phát triển tiềm năng, thế mạnh của các địa phương để sản xuất hàng hóa theo chuỗi giá trị</t>
  </si>
  <si>
    <t xml:space="preserve">Tiểu dự án 1: phát triển kinh tế nông, lâm nghiệp bền vững gắn với bảo vệ rừng và nâng cao thu nhập cho người dân </t>
  </si>
  <si>
    <t>Tiểu dự án 2: Hỗ trợ phát triển sản xuất theo chuỗi giá trị, vùng trồng dược liệu quý, thúc đẩy khởi sự kinh doanh, khởi nghiệp và thu hút đầu tư vùng đồng bào DTTT</t>
  </si>
  <si>
    <t>Nội dung số 01: Hỗ trợ phát triển sản xuất  theo chuỗi giá trị (Hỗ trợ phát triển sản xuất, đa dạng hóa sinh kế cộng đồng)</t>
  </si>
  <si>
    <t>2.12</t>
  </si>
  <si>
    <t>2.13</t>
  </si>
  <si>
    <t>2.14</t>
  </si>
  <si>
    <t>2.15</t>
  </si>
  <si>
    <t>2.16</t>
  </si>
  <si>
    <t>2.17</t>
  </si>
  <si>
    <t>2.18</t>
  </si>
  <si>
    <t>DỰ ÁN 4:  Đầu tư cơ sở hạ tầng thiết yếu, phục vụ sản xuất, đời sống trong vùng đồng bào dân tộc thiểu số  và các đơn vị sự nghiệp công của lĩnh vực dân tộc</t>
  </si>
  <si>
    <t>Tiểu dự án 1: Đầu tư cơ sở hạ tầng thiết yếu, phục vụ sản xuất, đời sống trong vùng đồng bào dân tộc thiểu số</t>
  </si>
  <si>
    <t>Nội dung 1: Đầu tư cơ sở hạ tầng thiết yếu, phục vụ sản xuất, đời sống trong vùng đồng bào dân tộc thiểu số</t>
  </si>
  <si>
    <t>Duy tu, bảo dưỡng công trình cơ sở hạ tầng</t>
  </si>
  <si>
    <t>DỰ ÁN 5:  Phát triển giáo dục đào tạo nâng cao chất lượng nguồn nhân lực</t>
  </si>
  <si>
    <t xml:space="preserve">Tiểu dự án 1: Đổi mới hoạt động, cũng cố phát triển các trường phổ thông dân tộc nội trú và xóa mù chữ cho người dân tộc vùng đồng bào dân tôc thiểu số </t>
  </si>
  <si>
    <t>Tiểu dự án 2: Bồi dưỡng kiến thức dân tộc: đào tạo dự bị đại học, đại học và sau đại học đáp ứng nhu cầu năng lực cho vùng đồng bào dân tộc thiểu số</t>
  </si>
  <si>
    <t>Bồi dưỡng kiến thức dân tộc</t>
  </si>
  <si>
    <r>
      <t>Bồi dưỡng dạy tiếng dân tộc thiểu số (theo Quyết định số 1702-QĐ/TU ngày 11/7/2019)</t>
    </r>
    <r>
      <rPr>
        <b/>
        <i/>
        <sz val="8"/>
        <rFont val="Times New Roman"/>
        <family val="1"/>
      </rPr>
      <t xml:space="preserve"> </t>
    </r>
  </si>
  <si>
    <t>Đào tạo đại học và sau đại học</t>
  </si>
  <si>
    <t xml:space="preserve">Đào tạo đại học </t>
  </si>
  <si>
    <t xml:space="preserve">Đào tạo sau đại học </t>
  </si>
  <si>
    <t>Tiểu dự án 3: Dự án phát triển giáo dục nghề nghiệp và giải quyết việc làm cho người lao động vùng dân tộc thiểu số</t>
  </si>
  <si>
    <t>Sở Lao động -Thương binh và Xã hội</t>
  </si>
  <si>
    <t>3.12</t>
  </si>
  <si>
    <t>3.13</t>
  </si>
  <si>
    <t>3.14</t>
  </si>
  <si>
    <t xml:space="preserve">Tiểu dự án 4: Đào tạo nâng cao năng lực cho cộng đồng và cán bộ triển khai Chương trình ở các cấp </t>
  </si>
  <si>
    <t xml:space="preserve">DỰ ÁN 6:  Bảo tồn phát huy giá trị văn hóa truyền thống tốt đẹp của các dân tộc thiểu số gắn với phát triển du lịch </t>
  </si>
  <si>
    <t>VI</t>
  </si>
  <si>
    <t xml:space="preserve">DỰ ÁN 7:  Chăm sóc sức khỏe nhân dân, nâng cao thể trạng, tầm vóc của người dân tộc thiểu số; phòng chống suy dinh dưỡng ở trẻ em </t>
  </si>
  <si>
    <t>VII</t>
  </si>
  <si>
    <t>DỰ ÁN 8:  Thực hiện bình đẳng giới và giải quyết vấn đề cấp thiết đối với phụ nữ và trẻ em</t>
  </si>
  <si>
    <t>VIII</t>
  </si>
  <si>
    <t>DỰ ÁN 9: Đầu tư phát triển nhóm người dân tộc ít người, nhóm dân tộc còn nhiều khó khăn</t>
  </si>
  <si>
    <r>
      <t>Tiểu dự án 2: Giảm thiểu tình trạng tảo hôn và hôn nhân cận huyết thống trong vùng đồng bào</t>
    </r>
    <r>
      <rPr>
        <b/>
        <i/>
        <sz val="8"/>
        <rFont val="Times New Roman"/>
        <family val="1"/>
      </rPr>
      <t xml:space="preserve"> </t>
    </r>
  </si>
  <si>
    <t>IX</t>
  </si>
  <si>
    <t>DỰ ÁN 10: Truyền thông, tuyên truyền, vận động trong vùng đồng bào dân tộc thiểu số và miền núi. kiểm tra, giám sát đánh giá việc tổ chức thực hiện chương trình</t>
  </si>
  <si>
    <t>Nội dung 1: Biểu dương, tôn vinh điển hình tiên tiến, phát huy vai trò của người có uy tín</t>
  </si>
  <si>
    <t>Nội dung 2: Phổ biến, giáo dục pháp luật và tuyên truyền, vận động đồng bào DTTS</t>
  </si>
  <si>
    <t xml:space="preserve">Phổ biến, giáo dục pháp luật và tuyên truyền </t>
  </si>
  <si>
    <r>
      <t>Thực hiện thông tin đối ngoại vùng đồng bào dân tộc thiểu số theo Quyết định số 1191/QĐ-TTg ngày 05/8/2020</t>
    </r>
    <r>
      <rPr>
        <i/>
        <sz val="8"/>
        <rFont val="Times New Roman"/>
        <family val="1"/>
      </rPr>
      <t xml:space="preserve"> </t>
    </r>
  </si>
  <si>
    <t xml:space="preserve">Nội dung số 03: Tăng cường, nâng cao khả năng tiếp cận và thụ hưởng hoạt động trợ giúp pháp chất lượng cho vùng đồng bào DTTS </t>
  </si>
  <si>
    <t>Tiểu dự án 3: Kiểm tra, giám sát, đánh giá, việc tổ chức thực hiện Chương trình</t>
  </si>
  <si>
    <t>Phụ lục II</t>
  </si>
  <si>
    <t>Phụ lục III</t>
  </si>
  <si>
    <r>
      <t xml:space="preserve">DANH MỤC DỰ ÁN BỐ TRÍ KẾ HOẠCH VỐN SỰ NGHIỆP NGÂN SÁCH TRUNG ƯƠNG THỰC HIỆN CHƯƠNG TRÌNH MỤC TIÊU QUỐC GIA PHÁT TRIỂN KINH TẾ - XÃ HỘI VÙNG ĐỒNG BÀO DÂN TỘC THIỂU SỐ CHƯA GIẢI NGÂN VÀ ĐỀ XUẤT THỜI GIAN THỰC HIỆN VÀ GIẢI NGÂN SANG NĂM 2024 
</t>
    </r>
    <r>
      <rPr>
        <i/>
        <sz val="14"/>
        <rFont val="Times New Roman"/>
        <family val="1"/>
      </rPr>
      <t>(Kèm theo Công văn số          /UBND ngày        /6/2024 của Ủy ban nhân dân tỉnh Sóc Trăng)</t>
    </r>
  </si>
  <si>
    <t>Stt</t>
  </si>
  <si>
    <r>
      <t xml:space="preserve"> TỔNG HỢP VỐN SỰ NGHIỆP THỰC HIỆN CHƯƠNG TRÌNH MỤC TIÊU QUỐC GIA PHÁT TRIỂN KINH TẾ - XÃ HỘI VÙNG ĐỒNG BÀO DÂN TỘC THIỂU SỐ ĐỀ XUẤT KÉO DÀI THỜI GIAN THỰC HIỆN VÀ GIẢI NGÂN SANG NĂM 2024
</t>
    </r>
    <r>
      <rPr>
        <i/>
        <sz val="14"/>
        <rFont val="Times New Roman"/>
        <family val="1"/>
      </rPr>
      <t>(Kèm theo Công văn số        /UBND ngày     tháng     năm 2024
 của Ủy ban nhân dân tỉnh Sóc Trăng)</t>
    </r>
  </si>
  <si>
    <r>
      <t xml:space="preserve">DANH MỤC DỰ ÁN BỐ TRÍ KẾ HOẠCH VỐN SỰ NGHIỆP NGÂN SÁCH ĐỊA PHƯƠNG THỰC HIỆN CHƯƠNG TRÌNH MỤC TIÊU QUỐC GIA PHÁT TRIỂN KINH TẾ - XÃ HỘI VÙNG ĐỒNG BÀO DÂN TỘC THIỂU SỐ CHƯA GIẢI NGÂN VÀ ĐỀ XUẤT THỜI GIAN THỰC HIỆN VÀ GIẢI NGÂN SANG NĂM 2024 
</t>
    </r>
    <r>
      <rPr>
        <i/>
        <sz val="14"/>
        <rFont val="Times New Roman"/>
        <family val="1"/>
      </rPr>
      <t>(Kèm theo Công văn số          /UBND ngày        /     /2024 của Ủy ban nhân dân tỉnh Sóc Trăng)</t>
    </r>
  </si>
</sst>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_);_(* \(#,##0\);_(* &quot;-&quot;??_);_(@_)"/>
    <numFmt numFmtId="181" formatCode="#,##0.000"/>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00_);_(* \(#,##0.000\);_(* &quot;-&quot;??_);_(@_)"/>
    <numFmt numFmtId="188" formatCode="[$-409]dddd\,\ mmmm\ d\,\ yyyy"/>
    <numFmt numFmtId="189" formatCode="[$-409]h:mm:ss\ AM/PM"/>
    <numFmt numFmtId="190" formatCode="0.0"/>
    <numFmt numFmtId="191" formatCode="0.000"/>
    <numFmt numFmtId="192" formatCode="_(* #,##0.000_);_(* \(#,##0.000\);_(* &quot;-&quot;???_);_(@_)"/>
    <numFmt numFmtId="193" formatCode="_-* #,##0.000\ _₫_-;\-* #,##0.000\ _₫_-;_-* &quot;-&quot;??\ _₫_-;_-@_-"/>
    <numFmt numFmtId="194" formatCode="#,##0.000_ ;\-#,##0.000\ "/>
    <numFmt numFmtId="195" formatCode="_-* #,##0.000_-;\-* #,##0.000_-;_-* &quot;-&quot;??_-;_-@_-"/>
    <numFmt numFmtId="196" formatCode="&quot;.&quot;###&quot;,&quot;0&quot;.&quot;00_);\(&quot;.&quot;###&quot;,&quot;0&quot;.&quot;00\)"/>
    <numFmt numFmtId="197" formatCode="_-* ###&quot;,&quot;0&quot;.&quot;00\ _$_-;\-* ###&quot;,&quot;0&quot;.&quot;00\ _$_-;_-* &quot;-&quot;??\ _$_-;_-@_-"/>
    <numFmt numFmtId="198" formatCode="_ &quot;\&quot;* #,##0_ ;_ &quot;\&quot;* \-#,##0_ ;_ &quot;\&quot;* &quot;-&quot;_ ;_ @_ "/>
    <numFmt numFmtId="199" formatCode="_ &quot;\&quot;* #,##0.00_ ;_ &quot;\&quot;* \-#,##0.00_ ;_ &quot;\&quot;* &quot;-&quot;??_ ;_ @_ "/>
    <numFmt numFmtId="200" formatCode="_ * #,##0_ ;_ * \-#,##0_ ;_ * &quot;-&quot;_ ;_ @_ "/>
    <numFmt numFmtId="201" formatCode="_ * #,##0.00_ ;_ * \-#,##0.00_ ;_ * &quot;-&quot;??_ ;_ @_ "/>
    <numFmt numFmtId="202" formatCode="\$#,##0\ ;\(\$#,##0\)"/>
    <numFmt numFmtId="203" formatCode="_-* #,##0\ _D_M_-;\-* #,##0\ _D_M_-;_-* &quot;-&quot;\ _D_M_-;_-@_-"/>
    <numFmt numFmtId="204" formatCode="_-* #,##0.00\ _D_M_-;\-* #,##0.00\ _D_M_-;_-* &quot;-&quot;??\ _D_M_-;_-@_-"/>
    <numFmt numFmtId="205" formatCode="_-[$€-2]* #,##0.00_-;\-[$€-2]* #,##0.00_-;_-[$€-2]* &quot;-&quot;??_-"/>
    <numFmt numFmtId="206" formatCode="#."/>
    <numFmt numFmtId="207" formatCode="0.0000"/>
    <numFmt numFmtId="208" formatCode="#,##0\ &quot;$&quot;_);[Red]\(#,##0\ &quot;$&quot;\)"/>
    <numFmt numFmtId="209" formatCode="_-* #,##0\ &quot;kr&quot;_-;\-* #,##0\ &quot;kr&quot;_-;_-* &quot;-&quot;\ &quot;kr&quot;_-;_-@_-"/>
    <numFmt numFmtId="210" formatCode="_-* #,##0.00\ _ã_ð_í_._-;\-* #,##0.00\ _ã_ð_í_._-;_-* &quot;-&quot;??\ _ã_ð_í_._-;_-@_-"/>
    <numFmt numFmtId="211" formatCode="#,##0.00\ &quot;F&quot;;[Red]\-#,##0.00\ &quot;F&quot;"/>
    <numFmt numFmtId="212" formatCode="_-* #,##0\ &quot;F&quot;_-;\-* #,##0\ &quot;F&quot;_-;_-* &quot;-&quot;\ &quot;F&quot;_-;_-@_-"/>
    <numFmt numFmtId="213" formatCode="0.000\ "/>
    <numFmt numFmtId="214" formatCode="#,##0\ &quot;Lt&quot;;[Red]\-#,##0\ &quot;Lt&quot;"/>
    <numFmt numFmtId="215" formatCode="#,##0\ &quot;F&quot;;[Red]\-#,##0\ &quot;F&quot;"/>
    <numFmt numFmtId="216" formatCode="#,##0.00\ &quot;F&quot;;\-#,##0.00\ &quot;F&quot;"/>
    <numFmt numFmtId="217" formatCode="_-* #,##0\ &quot;DM&quot;_-;\-* #,##0\ &quot;DM&quot;_-;_-* &quot;-&quot;\ &quot;DM&quot;_-;_-@_-"/>
    <numFmt numFmtId="218" formatCode="_-* #,##0.00\ &quot;DM&quot;_-;\-* #,##0.00\ &quot;DM&quot;_-;_-* &quot;-&quot;??\ &quot;DM&quot;_-;_-@_-"/>
    <numFmt numFmtId="219" formatCode="&quot;\&quot;#,##0.00;[Red]&quot;\&quot;\-#,##0.00"/>
    <numFmt numFmtId="220" formatCode="&quot;\&quot;#,##0;[Red]&quot;\&quot;\-#,##0"/>
    <numFmt numFmtId="221" formatCode="_-* #,##0.000\ _₫_-;\-* #,##0.000\ _₫_-;_-* &quot;-&quot;???\ _₫_-;_-@_-"/>
    <numFmt numFmtId="222" formatCode="0.000_ ;\-0.000\ "/>
    <numFmt numFmtId="223" formatCode="0_ ;\-0\ "/>
    <numFmt numFmtId="224" formatCode="_-* #,##0.0000\ _₫_-;\-* #,##0.0000\ _₫_-;_-* &quot;-&quot;??\ _₫_-;_-@_-"/>
    <numFmt numFmtId="225" formatCode="#,##0.0"/>
    <numFmt numFmtId="226" formatCode="_-* #,##0.00000\ _₫_-;\-* #,##0.00000\ _₫_-;_-* &quot;-&quot;??\ _₫_-;_-@_-"/>
  </numFmts>
  <fonts count="111">
    <font>
      <sz val="10"/>
      <name val="Arial"/>
      <family val="0"/>
    </font>
    <font>
      <b/>
      <sz val="18"/>
      <name val="Times New Roman"/>
      <family val="1"/>
    </font>
    <font>
      <sz val="10"/>
      <name val="Times New Roman"/>
      <family val="1"/>
    </font>
    <font>
      <b/>
      <sz val="14"/>
      <name val="Times New Roman"/>
      <family val="1"/>
    </font>
    <font>
      <sz val="11"/>
      <color indexed="8"/>
      <name val="Calibri"/>
      <family val="2"/>
    </font>
    <font>
      <sz val="14"/>
      <name val="Times New Roman"/>
      <family val="1"/>
    </font>
    <font>
      <i/>
      <sz val="14"/>
      <name val="Times New Roman"/>
      <family val="1"/>
    </font>
    <font>
      <sz val="12"/>
      <name val="Times New Roman"/>
      <family val="1"/>
    </font>
    <font>
      <sz val="14"/>
      <name val=".VnTime"/>
      <family val="2"/>
    </font>
    <font>
      <sz val="12"/>
      <name val=".VnTime"/>
      <family val="2"/>
    </font>
    <font>
      <sz val="12"/>
      <name val="돋움체"/>
      <family val="3"/>
    </font>
    <font>
      <sz val="14"/>
      <name val="??"/>
      <family val="3"/>
    </font>
    <font>
      <sz val="12"/>
      <name val="????"/>
      <family val="1"/>
    </font>
    <font>
      <sz val="12"/>
      <name val="Courier"/>
      <family val="3"/>
    </font>
    <font>
      <sz val="12"/>
      <name val="???"/>
      <family val="1"/>
    </font>
    <font>
      <sz val="12"/>
      <name val="|??¢¥¢¬¨Ï"/>
      <family val="1"/>
    </font>
    <font>
      <sz val="10"/>
      <name val="Helv"/>
      <family val="2"/>
    </font>
    <font>
      <sz val="10"/>
      <name val="MS Sans Serif"/>
      <family val="2"/>
    </font>
    <font>
      <sz val="9"/>
      <name val="‚l‚r –¾’©"/>
      <family val="1"/>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12"/>
      <name val="µ¸¿òÃ¼"/>
      <family val="3"/>
    </font>
    <font>
      <sz val="11"/>
      <name val="µ¸¿ò"/>
      <family val="0"/>
    </font>
    <font>
      <sz val="11"/>
      <name val="돋움"/>
      <family val="0"/>
    </font>
    <font>
      <b/>
      <sz val="10"/>
      <name val="Helv"/>
      <family val="2"/>
    </font>
    <font>
      <sz val="8"/>
      <name val="Arial"/>
      <family val="2"/>
    </font>
    <font>
      <b/>
      <sz val="12"/>
      <name val="Helv"/>
      <family val="2"/>
    </font>
    <font>
      <b/>
      <sz val="12"/>
      <name val="Arial"/>
      <family val="2"/>
    </font>
    <font>
      <b/>
      <sz val="1"/>
      <color indexed="8"/>
      <name val="Courier"/>
      <family val="3"/>
    </font>
    <font>
      <sz val="12"/>
      <name val="Arial"/>
      <family val="2"/>
    </font>
    <font>
      <b/>
      <sz val="11"/>
      <name val="Helv"/>
      <family val="2"/>
    </font>
    <font>
      <sz val="10"/>
      <name val=".VnArial"/>
      <family val="2"/>
    </font>
    <font>
      <sz val="9"/>
      <name val="Arial"/>
      <family val="2"/>
    </font>
    <font>
      <sz val="11"/>
      <color indexed="8"/>
      <name val="Helvetica Neue"/>
      <family val="0"/>
    </font>
    <font>
      <sz val="11"/>
      <name val="–¾’©"/>
      <family val="1"/>
    </font>
    <font>
      <sz val="13"/>
      <name val=".VnTime"/>
      <family val="2"/>
    </font>
    <font>
      <sz val="10"/>
      <name val=".VnAvant"/>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sz val="10"/>
      <name val="ＭＳ Ｐ明朝"/>
      <family val="1"/>
    </font>
    <font>
      <b/>
      <sz val="10"/>
      <name val="Times New Roman"/>
      <family val="1"/>
    </font>
    <font>
      <sz val="8"/>
      <name val="Times New Roman"/>
      <family val="1"/>
    </font>
    <font>
      <b/>
      <sz val="8"/>
      <name val="Times New Roman"/>
      <family val="1"/>
    </font>
    <font>
      <i/>
      <sz val="12"/>
      <name val="Times New Roman"/>
      <family val="1"/>
    </font>
    <font>
      <b/>
      <i/>
      <sz val="8"/>
      <name val="Times New Roman"/>
      <family val="1"/>
    </font>
    <font>
      <i/>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0"/>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5"/>
      <name val="Arial"/>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1"/>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color indexed="10"/>
      <name val="Times New Roman"/>
      <family val="1"/>
    </font>
    <font>
      <b/>
      <sz val="8"/>
      <color indexed="8"/>
      <name val="Times New Roman"/>
      <family val="1"/>
    </font>
    <font>
      <sz val="8"/>
      <color indexed="10"/>
      <name val="Times New Roman"/>
      <family val="1"/>
    </font>
    <font>
      <sz val="8"/>
      <color indexed="15"/>
      <name val="Times New Roman"/>
      <family val="1"/>
    </font>
    <font>
      <sz val="10"/>
      <color indexed="10"/>
      <name val="Arial"/>
      <family val="2"/>
    </font>
    <font>
      <sz val="8"/>
      <color indexed="21"/>
      <name val="Times New Roman"/>
      <family val="1"/>
    </font>
    <font>
      <sz val="14"/>
      <name val="Arial"/>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1"/>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theme="1"/>
      <name val="Times New Roman"/>
      <family val="1"/>
    </font>
    <font>
      <sz val="8"/>
      <color rgb="FFFF0000"/>
      <name val="Times New Roman"/>
      <family val="1"/>
    </font>
    <font>
      <sz val="8"/>
      <color rgb="FF00B0F0"/>
      <name val="Times New Roman"/>
      <family val="1"/>
    </font>
    <font>
      <b/>
      <sz val="8"/>
      <color rgb="FFFF0000"/>
      <name val="Times New Roman"/>
      <family val="1"/>
    </font>
    <font>
      <sz val="10"/>
      <color rgb="FFFF0000"/>
      <name val="Arial"/>
      <family val="2"/>
    </font>
    <font>
      <sz val="8"/>
      <color rgb="FF00B050"/>
      <name val="Times New Roman"/>
      <family val="1"/>
    </font>
  </fonts>
  <fills count="3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style="thin"/>
    </border>
    <border>
      <left>
        <color indexed="63"/>
      </left>
      <right>
        <color indexed="63"/>
      </right>
      <top style="thin">
        <color theme="4"/>
      </top>
      <bottom style="double">
        <color theme="4"/>
      </bottom>
    </border>
    <border>
      <left/>
      <right/>
      <top/>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3" fontId="10" fillId="0" borderId="1">
      <alignment/>
      <protection/>
    </xf>
    <xf numFmtId="196" fontId="9" fillId="0" borderId="0" applyFont="0" applyFill="0" applyBorder="0" applyAlignment="0" applyProtection="0"/>
    <xf numFmtId="0" fontId="11" fillId="0" borderId="0" applyFont="0" applyFill="0" applyBorder="0" applyAlignment="0" applyProtection="0"/>
    <xf numFmtId="197" fontId="9" fillId="0" borderId="0" applyFont="0" applyFill="0" applyBorder="0" applyAlignment="0" applyProtection="0"/>
    <xf numFmtId="0" fontId="0"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168" fontId="13" fillId="0" borderId="0" applyFont="0" applyFill="0" applyBorder="0" applyAlignment="0" applyProtection="0"/>
    <xf numFmtId="0" fontId="1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5" fillId="0" borderId="0">
      <alignment/>
      <protection/>
    </xf>
    <xf numFmtId="0" fontId="0" fillId="0" borderId="0" applyNumberFormat="0" applyFill="0" applyBorder="0" applyAlignment="0" applyProtection="0"/>
    <xf numFmtId="0" fontId="16" fillId="0" borderId="0">
      <alignment/>
      <protection/>
    </xf>
    <xf numFmtId="0" fontId="17" fillId="0" borderId="0">
      <alignment/>
      <protection/>
    </xf>
    <xf numFmtId="0" fontId="0" fillId="0" borderId="0">
      <alignment/>
      <protection/>
    </xf>
    <xf numFmtId="0" fontId="18" fillId="0" borderId="0">
      <alignment/>
      <protection/>
    </xf>
    <xf numFmtId="0" fontId="0" fillId="0" borderId="0">
      <alignment/>
      <protection/>
    </xf>
    <xf numFmtId="3" fontId="10" fillId="0" borderId="1">
      <alignment/>
      <protection/>
    </xf>
    <xf numFmtId="3" fontId="10" fillId="0" borderId="1">
      <alignment/>
      <protection/>
    </xf>
    <xf numFmtId="0" fontId="19" fillId="2" borderId="0">
      <alignment/>
      <protection/>
    </xf>
    <xf numFmtId="0" fontId="20" fillId="2" borderId="0">
      <alignment/>
      <protection/>
    </xf>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21" fillId="2" borderId="0">
      <alignment/>
      <protection/>
    </xf>
    <xf numFmtId="0" fontId="22" fillId="0" borderId="0">
      <alignment wrapText="1"/>
      <protection/>
    </xf>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23" fillId="0" borderId="0">
      <alignment/>
      <protection/>
    </xf>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198" fontId="24" fillId="0" borderId="0" applyFont="0" applyFill="0" applyBorder="0" applyAlignment="0" applyProtection="0"/>
    <xf numFmtId="0" fontId="25" fillId="0" borderId="0" applyFont="0" applyFill="0" applyBorder="0" applyAlignment="0" applyProtection="0"/>
    <xf numFmtId="199" fontId="24" fillId="0" borderId="0" applyFont="0" applyFill="0" applyBorder="0" applyAlignment="0" applyProtection="0"/>
    <xf numFmtId="0" fontId="25" fillId="0" borderId="0" applyFont="0" applyFill="0" applyBorder="0" applyAlignment="0" applyProtection="0"/>
    <xf numFmtId="200" fontId="24" fillId="0" borderId="0" applyFont="0" applyFill="0" applyBorder="0" applyAlignment="0" applyProtection="0"/>
    <xf numFmtId="0" fontId="25" fillId="0" borderId="0" applyFont="0" applyFill="0" applyBorder="0" applyAlignment="0" applyProtection="0"/>
    <xf numFmtId="201" fontId="24" fillId="0" borderId="0" applyFont="0" applyFill="0" applyBorder="0" applyAlignment="0" applyProtection="0"/>
    <xf numFmtId="0" fontId="25" fillId="0" borderId="0" applyFont="0" applyFill="0" applyBorder="0" applyAlignment="0" applyProtection="0"/>
    <xf numFmtId="0" fontId="86" fillId="27" borderId="0" applyNumberFormat="0" applyBorder="0" applyAlignment="0" applyProtection="0"/>
    <xf numFmtId="0" fontId="25" fillId="0" borderId="0">
      <alignment/>
      <protection/>
    </xf>
    <xf numFmtId="0" fontId="26" fillId="0" borderId="0">
      <alignment/>
      <protection/>
    </xf>
    <xf numFmtId="0" fontId="25" fillId="0" borderId="0">
      <alignment/>
      <protection/>
    </xf>
    <xf numFmtId="0" fontId="27" fillId="0" borderId="0">
      <alignment/>
      <protection/>
    </xf>
    <xf numFmtId="0" fontId="28" fillId="0" borderId="0" applyFill="0" applyBorder="0" applyAlignment="0">
      <protection/>
    </xf>
    <xf numFmtId="0" fontId="87" fillId="28" borderId="2" applyNumberFormat="0" applyAlignment="0" applyProtection="0"/>
    <xf numFmtId="0" fontId="29" fillId="0" borderId="0">
      <alignment/>
      <protection/>
    </xf>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02" fontId="0" fillId="0" borderId="0" applyFont="0" applyFill="0" applyBorder="0" applyAlignment="0" applyProtection="0"/>
    <xf numFmtId="0" fontId="88" fillId="29" borderId="3" applyNumberFormat="0" applyAlignment="0" applyProtection="0"/>
    <xf numFmtId="0"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5" fontId="9" fillId="0" borderId="0" applyFont="0" applyFill="0" applyBorder="0" applyAlignment="0" applyProtection="0"/>
    <xf numFmtId="0" fontId="89" fillId="0" borderId="0" applyNumberFormat="0" applyFill="0" applyBorder="0" applyAlignment="0" applyProtection="0"/>
    <xf numFmtId="2" fontId="0" fillId="0" borderId="0" applyFont="0" applyFill="0" applyBorder="0" applyAlignment="0" applyProtection="0"/>
    <xf numFmtId="0" fontId="90" fillId="0" borderId="0" applyNumberFormat="0" applyFill="0" applyBorder="0" applyAlignment="0" applyProtection="0"/>
    <xf numFmtId="0" fontId="91" fillId="30" borderId="0" applyNumberFormat="0" applyBorder="0" applyAlignment="0" applyProtection="0"/>
    <xf numFmtId="38" fontId="30" fillId="31" borderId="0" applyNumberFormat="0" applyBorder="0" applyAlignment="0" applyProtection="0"/>
    <xf numFmtId="0" fontId="31" fillId="0" borderId="0">
      <alignment horizontal="left"/>
      <protection/>
    </xf>
    <xf numFmtId="0" fontId="32" fillId="0" borderId="4" applyNumberFormat="0" applyAlignment="0" applyProtection="0"/>
    <xf numFmtId="0" fontId="32" fillId="0" borderId="5">
      <alignment horizontal="left" vertical="center"/>
      <protection/>
    </xf>
    <xf numFmtId="0" fontId="92" fillId="0" borderId="6" applyNumberFormat="0" applyFill="0" applyAlignment="0" applyProtection="0"/>
    <xf numFmtId="0" fontId="93" fillId="0" borderId="7" applyNumberFormat="0" applyFill="0" applyAlignment="0" applyProtection="0"/>
    <xf numFmtId="0" fontId="94" fillId="0" borderId="8" applyNumberFormat="0" applyFill="0" applyAlignment="0" applyProtection="0"/>
    <xf numFmtId="0" fontId="94" fillId="0" borderId="0" applyNumberFormat="0" applyFill="0" applyBorder="0" applyAlignment="0" applyProtection="0"/>
    <xf numFmtId="206" fontId="33" fillId="0" borderId="0">
      <alignment/>
      <protection locked="0"/>
    </xf>
    <xf numFmtId="206" fontId="33" fillId="0" borderId="0">
      <alignment/>
      <protection locked="0"/>
    </xf>
    <xf numFmtId="0" fontId="95" fillId="0" borderId="0" applyNumberFormat="0" applyFill="0" applyBorder="0" applyAlignment="0" applyProtection="0"/>
    <xf numFmtId="0" fontId="96" fillId="32" borderId="2" applyNumberFormat="0" applyAlignment="0" applyProtection="0"/>
    <xf numFmtId="10" fontId="30" fillId="31" borderId="1" applyNumberFormat="0" applyBorder="0" applyAlignment="0" applyProtection="0"/>
    <xf numFmtId="0" fontId="4" fillId="0" borderId="0">
      <alignment/>
      <protection/>
    </xf>
    <xf numFmtId="0" fontId="4" fillId="0" borderId="0">
      <alignment/>
      <protection/>
    </xf>
    <xf numFmtId="0" fontId="34" fillId="0" borderId="0">
      <alignment/>
      <protection/>
    </xf>
    <xf numFmtId="0" fontId="97" fillId="0" borderId="9" applyNumberFormat="0" applyFill="0" applyAlignment="0" applyProtection="0"/>
    <xf numFmtId="38" fontId="17" fillId="0" borderId="0" applyFont="0" applyFill="0" applyBorder="0" applyAlignment="0" applyProtection="0"/>
    <xf numFmtId="4" fontId="16"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0" fontId="35" fillId="0" borderId="10">
      <alignment/>
      <protection/>
    </xf>
    <xf numFmtId="207" fontId="9" fillId="0" borderId="11">
      <alignment/>
      <protection/>
    </xf>
    <xf numFmtId="208" fontId="17" fillId="0" borderId="0" applyFont="0" applyFill="0" applyBorder="0" applyAlignment="0" applyProtection="0"/>
    <xf numFmtId="209" fontId="36" fillId="0" borderId="0" applyFont="0" applyFill="0" applyBorder="0" applyAlignment="0" applyProtection="0"/>
    <xf numFmtId="0" fontId="34" fillId="0" borderId="0" applyNumberFormat="0" applyFont="0" applyFill="0" applyAlignment="0">
      <protection/>
    </xf>
    <xf numFmtId="0" fontId="98" fillId="33" borderId="0" applyNumberFormat="0" applyBorder="0" applyAlignment="0" applyProtection="0"/>
    <xf numFmtId="210" fontId="9" fillId="0" borderId="0">
      <alignment/>
      <protection/>
    </xf>
    <xf numFmtId="0" fontId="8"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0" fillId="0" borderId="0">
      <alignment/>
      <protection/>
    </xf>
    <xf numFmtId="0" fontId="84" fillId="0" borderId="0">
      <alignment/>
      <protection/>
    </xf>
    <xf numFmtId="0" fontId="4" fillId="0" borderId="0">
      <alignment/>
      <protection/>
    </xf>
    <xf numFmtId="0" fontId="4" fillId="0" borderId="0">
      <alignment/>
      <protection/>
    </xf>
    <xf numFmtId="0" fontId="84" fillId="0" borderId="0">
      <alignment/>
      <protection/>
    </xf>
    <xf numFmtId="0" fontId="4" fillId="0" borderId="0">
      <alignment/>
      <protection/>
    </xf>
    <xf numFmtId="0" fontId="84" fillId="0" borderId="0">
      <alignment/>
      <protection/>
    </xf>
    <xf numFmtId="0" fontId="84" fillId="0" borderId="0">
      <alignment/>
      <protection/>
    </xf>
    <xf numFmtId="0" fontId="84" fillId="0" borderId="0">
      <alignment/>
      <protection/>
    </xf>
    <xf numFmtId="0" fontId="37" fillId="0" borderId="0">
      <alignment/>
      <protection/>
    </xf>
    <xf numFmtId="0" fontId="37" fillId="0" borderId="0" applyProtection="0">
      <alignment/>
    </xf>
    <xf numFmtId="0" fontId="37" fillId="0" borderId="0" applyProtection="0">
      <alignment/>
    </xf>
    <xf numFmtId="0" fontId="37" fillId="0" borderId="0" applyProtection="0">
      <alignment/>
    </xf>
    <xf numFmtId="0" fontId="37" fillId="0" borderId="0" applyProtection="0">
      <alignment/>
    </xf>
    <xf numFmtId="0" fontId="37" fillId="0" borderId="0" applyProtection="0">
      <alignment/>
    </xf>
    <xf numFmtId="0" fontId="99"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37"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84" fillId="0" borderId="0">
      <alignment/>
      <protection/>
    </xf>
    <xf numFmtId="0" fontId="84" fillId="0" borderId="0">
      <alignment/>
      <protection/>
    </xf>
    <xf numFmtId="0" fontId="100" fillId="0" borderId="0">
      <alignment/>
      <protection/>
    </xf>
    <xf numFmtId="0" fontId="38" fillId="0" borderId="0" applyNumberFormat="0" applyFill="0" applyBorder="0" applyProtection="0">
      <alignment vertical="top"/>
    </xf>
    <xf numFmtId="0" fontId="9"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6" fillId="31" borderId="0">
      <alignment/>
      <protection/>
    </xf>
    <xf numFmtId="0" fontId="0" fillId="34" borderId="12" applyNumberFormat="0" applyFont="0" applyAlignment="0" applyProtection="0"/>
    <xf numFmtId="43" fontId="39" fillId="0" borderId="0" applyFont="0" applyFill="0" applyBorder="0" applyAlignment="0" applyProtection="0"/>
    <xf numFmtId="41" fontId="39"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0" fillId="0" borderId="0" applyFont="0" applyFill="0" applyBorder="0" applyAlignment="0" applyProtection="0"/>
    <xf numFmtId="0" fontId="2" fillId="0" borderId="0">
      <alignment/>
      <protection/>
    </xf>
    <xf numFmtId="0" fontId="101" fillId="28" borderId="1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9" fillId="0" borderId="14">
      <alignment horizontal="center"/>
      <protection/>
    </xf>
    <xf numFmtId="0" fontId="23" fillId="0" borderId="0" applyNumberFormat="0" applyFill="0" applyBorder="0" applyAlignment="0" applyProtection="0"/>
    <xf numFmtId="0" fontId="35" fillId="0" borderId="0">
      <alignment/>
      <protection/>
    </xf>
    <xf numFmtId="211" fontId="40" fillId="0" borderId="15">
      <alignment horizontal="right" vertical="center"/>
      <protection/>
    </xf>
    <xf numFmtId="0" fontId="102" fillId="0" borderId="0" applyNumberFormat="0" applyFill="0" applyBorder="0" applyAlignment="0" applyProtection="0"/>
    <xf numFmtId="0" fontId="103" fillId="0" borderId="16" applyNumberFormat="0" applyFill="0" applyAlignment="0" applyProtection="0"/>
    <xf numFmtId="212" fontId="40" fillId="0" borderId="15">
      <alignment horizontal="center"/>
      <protection/>
    </xf>
    <xf numFmtId="0" fontId="40" fillId="0" borderId="0" applyNumberFormat="0" applyFill="0" applyBorder="0" applyAlignment="0" applyProtection="0"/>
    <xf numFmtId="0" fontId="0" fillId="0" borderId="0" applyNumberFormat="0" applyFill="0" applyBorder="0" applyAlignment="0" applyProtection="0"/>
    <xf numFmtId="213" fontId="41" fillId="0" borderId="0" applyFont="0" applyFill="0" applyBorder="0" applyAlignment="0" applyProtection="0"/>
    <xf numFmtId="214" fontId="36" fillId="0" borderId="0" applyFont="0" applyFill="0" applyBorder="0" applyAlignment="0" applyProtection="0"/>
    <xf numFmtId="215" fontId="40" fillId="0" borderId="0">
      <alignment/>
      <protection/>
    </xf>
    <xf numFmtId="216" fontId="40" fillId="0" borderId="1">
      <alignment/>
      <protection/>
    </xf>
    <xf numFmtId="217" fontId="0" fillId="0" borderId="0" applyFont="0" applyFill="0" applyBorder="0" applyAlignment="0" applyProtection="0"/>
    <xf numFmtId="218" fontId="0" fillId="0" borderId="0" applyFont="0" applyFill="0" applyBorder="0" applyAlignment="0" applyProtection="0"/>
    <xf numFmtId="0" fontId="104" fillId="0" borderId="0" applyNumberFormat="0" applyFill="0" applyBorder="0" applyAlignment="0" applyProtection="0"/>
    <xf numFmtId="0" fontId="42"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7" fillId="0" borderId="0">
      <alignment vertical="center"/>
      <protection/>
    </xf>
    <xf numFmtId="40"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9" fontId="45" fillId="0" borderId="0" applyFont="0" applyFill="0" applyBorder="0" applyAlignment="0" applyProtection="0"/>
    <xf numFmtId="0" fontId="46" fillId="0" borderId="0">
      <alignment/>
      <protection/>
    </xf>
    <xf numFmtId="0" fontId="47" fillId="0" borderId="17">
      <alignment/>
      <protection/>
    </xf>
    <xf numFmtId="0" fontId="45" fillId="0" borderId="0" applyFont="0" applyFill="0" applyBorder="0" applyAlignment="0" applyProtection="0"/>
    <xf numFmtId="0" fontId="45" fillId="0" borderId="0" applyFont="0" applyFill="0" applyBorder="0" applyAlignment="0" applyProtection="0"/>
    <xf numFmtId="219" fontId="45" fillId="0" borderId="0" applyFont="0" applyFill="0" applyBorder="0" applyAlignment="0" applyProtection="0"/>
    <xf numFmtId="220" fontId="45" fillId="0" borderId="0" applyFont="0" applyFill="0" applyBorder="0" applyAlignment="0" applyProtection="0"/>
    <xf numFmtId="0" fontId="48" fillId="0" borderId="0">
      <alignment/>
      <protection/>
    </xf>
    <xf numFmtId="0" fontId="34" fillId="0" borderId="0">
      <alignment/>
      <protection/>
    </xf>
    <xf numFmtId="41" fontId="37" fillId="0" borderId="0" applyFont="0" applyFill="0" applyBorder="0" applyAlignment="0" applyProtection="0"/>
    <xf numFmtId="43" fontId="37" fillId="0" borderId="0" applyFont="0" applyFill="0" applyBorder="0" applyAlignment="0" applyProtection="0"/>
    <xf numFmtId="172" fontId="0" fillId="0" borderId="0" applyFont="0" applyFill="0" applyBorder="0" applyAlignment="0" applyProtection="0"/>
    <xf numFmtId="0" fontId="49" fillId="0" borderId="0">
      <alignment/>
      <protection/>
    </xf>
    <xf numFmtId="178" fontId="37" fillId="0" borderId="0" applyFont="0" applyFill="0" applyBorder="0" applyAlignment="0" applyProtection="0"/>
    <xf numFmtId="175" fontId="13" fillId="0" borderId="0" applyFont="0" applyFill="0" applyBorder="0" applyAlignment="0" applyProtection="0"/>
    <xf numFmtId="179" fontId="37" fillId="0" borderId="0" applyFont="0" applyFill="0" applyBorder="0" applyAlignment="0" applyProtection="0"/>
    <xf numFmtId="43" fontId="17" fillId="0" borderId="0" applyNumberFormat="0" applyFont="0" applyFill="0" applyBorder="0" applyAlignment="0" applyProtection="0"/>
  </cellStyleXfs>
  <cellXfs count="95">
    <xf numFmtId="0" fontId="0" fillId="0" borderId="0" xfId="0" applyAlignment="1">
      <alignment/>
    </xf>
    <xf numFmtId="0" fontId="1" fillId="0" borderId="0" xfId="156" applyFont="1" applyAlignment="1">
      <alignment vertical="center"/>
      <protection/>
    </xf>
    <xf numFmtId="1" fontId="5" fillId="0" borderId="0" xfId="209" applyNumberFormat="1" applyFont="1" applyFill="1" applyAlignment="1">
      <alignment vertical="center" wrapText="1"/>
      <protection/>
    </xf>
    <xf numFmtId="1" fontId="5" fillId="0" borderId="0" xfId="209" applyNumberFormat="1" applyFont="1" applyFill="1" applyAlignment="1">
      <alignment vertical="center"/>
      <protection/>
    </xf>
    <xf numFmtId="1" fontId="6" fillId="0" borderId="18" xfId="209" applyNumberFormat="1" applyFont="1" applyFill="1" applyBorder="1" applyAlignment="1">
      <alignment vertical="center"/>
      <protection/>
    </xf>
    <xf numFmtId="3" fontId="3" fillId="0" borderId="0" xfId="209" applyNumberFormat="1" applyFont="1" applyBorder="1" applyAlignment="1">
      <alignment horizontal="center" vertical="center" wrapText="1"/>
      <protection/>
    </xf>
    <xf numFmtId="0" fontId="2" fillId="0" borderId="1" xfId="0" applyFont="1" applyBorder="1" applyAlignment="1">
      <alignment horizontal="center" vertical="center"/>
    </xf>
    <xf numFmtId="0" fontId="50" fillId="0" borderId="1" xfId="0" applyFont="1" applyBorder="1" applyAlignment="1">
      <alignment horizontal="center" vertical="center"/>
    </xf>
    <xf numFmtId="3" fontId="2" fillId="0" borderId="1" xfId="209" applyNumberFormat="1" applyFont="1" applyBorder="1" applyAlignment="1">
      <alignment horizontal="center" vertical="center" wrapText="1"/>
      <protection/>
    </xf>
    <xf numFmtId="0" fontId="50" fillId="0" borderId="1" xfId="0" applyFont="1" applyBorder="1" applyAlignment="1">
      <alignment horizontal="center" vertical="center" wrapText="1"/>
    </xf>
    <xf numFmtId="0" fontId="50" fillId="0" borderId="1" xfId="0" applyFont="1" applyBorder="1" applyAlignment="1">
      <alignment horizontal="justify" vertical="center" wrapText="1"/>
    </xf>
    <xf numFmtId="181" fontId="2" fillId="0" borderId="1" xfId="0" applyNumberFormat="1" applyFont="1" applyBorder="1" applyAlignment="1">
      <alignment vertical="center" wrapText="1"/>
    </xf>
    <xf numFmtId="181" fontId="50" fillId="0" borderId="1" xfId="0" applyNumberFormat="1" applyFont="1" applyBorder="1" applyAlignment="1">
      <alignment vertical="center" wrapText="1"/>
    </xf>
    <xf numFmtId="1" fontId="6" fillId="0" borderId="18" xfId="209" applyNumberFormat="1" applyFont="1" applyFill="1" applyBorder="1" applyAlignment="1">
      <alignment horizontal="center" vertical="center"/>
      <protection/>
    </xf>
    <xf numFmtId="0" fontId="51" fillId="0" borderId="1" xfId="0" applyFont="1" applyFill="1" applyBorder="1" applyAlignment="1">
      <alignment horizontal="justify" vertical="center" wrapText="1"/>
    </xf>
    <xf numFmtId="0" fontId="52" fillId="0" borderId="1" xfId="155" applyFont="1" applyFill="1" applyBorder="1" applyAlignment="1">
      <alignment horizontal="justify" vertical="center" wrapText="1"/>
      <protection/>
    </xf>
    <xf numFmtId="0" fontId="51" fillId="35" borderId="1" xfId="0" applyFont="1" applyFill="1" applyBorder="1" applyAlignment="1">
      <alignment horizontal="justify" vertical="center" wrapText="1"/>
    </xf>
    <xf numFmtId="0" fontId="51" fillId="35" borderId="1" xfId="0" applyFont="1" applyFill="1" applyBorder="1" applyAlignment="1" applyProtection="1">
      <alignment horizontal="justify" vertical="center" wrapText="1"/>
      <protection locked="0"/>
    </xf>
    <xf numFmtId="1" fontId="3" fillId="0" borderId="0" xfId="209" applyNumberFormat="1" applyFont="1" applyFill="1" applyAlignment="1">
      <alignment vertical="center"/>
      <protection/>
    </xf>
    <xf numFmtId="0" fontId="3" fillId="35" borderId="1" xfId="0" applyFont="1" applyFill="1" applyBorder="1" applyAlignment="1">
      <alignment horizontal="center" vertical="center" wrapText="1"/>
    </xf>
    <xf numFmtId="0" fontId="50" fillId="0" borderId="1" xfId="0" applyFont="1" applyBorder="1" applyAlignment="1">
      <alignment horizontal="left" vertical="center" wrapText="1"/>
    </xf>
    <xf numFmtId="0" fontId="50" fillId="0" borderId="1" xfId="0" applyFont="1" applyBorder="1" applyAlignment="1">
      <alignment/>
    </xf>
    <xf numFmtId="192" fontId="50" fillId="0" borderId="1" xfId="0" applyNumberFormat="1" applyFont="1" applyBorder="1" applyAlignment="1">
      <alignment horizontal="center" vertical="center"/>
    </xf>
    <xf numFmtId="0" fontId="2" fillId="0" borderId="1" xfId="0" applyFont="1" applyBorder="1" applyAlignment="1">
      <alignment horizontal="left" vertical="center"/>
    </xf>
    <xf numFmtId="0" fontId="0" fillId="0" borderId="1" xfId="0" applyBorder="1" applyAlignment="1">
      <alignment/>
    </xf>
    <xf numFmtId="187" fontId="2" fillId="0" borderId="1" xfId="83" applyNumberFormat="1" applyFont="1" applyBorder="1" applyAlignment="1">
      <alignment vertical="center"/>
    </xf>
    <xf numFmtId="49" fontId="52" fillId="0" borderId="1" xfId="209" applyNumberFormat="1" applyFont="1" applyFill="1" applyBorder="1" applyAlignment="1">
      <alignment horizontal="center" vertical="center"/>
      <protection/>
    </xf>
    <xf numFmtId="1" fontId="52" fillId="0" borderId="1" xfId="209" applyNumberFormat="1" applyFont="1" applyFill="1" applyBorder="1" applyAlignment="1">
      <alignment horizontal="center" vertical="center" wrapText="1"/>
      <protection/>
    </xf>
    <xf numFmtId="187" fontId="52" fillId="0" borderId="1" xfId="87" applyNumberFormat="1" applyFont="1" applyFill="1" applyBorder="1" applyAlignment="1">
      <alignment horizontal="right" vertical="center" wrapText="1"/>
    </xf>
    <xf numFmtId="0" fontId="51" fillId="35" borderId="1" xfId="0" applyFont="1" applyFill="1" applyBorder="1" applyAlignment="1">
      <alignment horizontal="left" vertical="center" wrapText="1"/>
    </xf>
    <xf numFmtId="0" fontId="51" fillId="35" borderId="1" xfId="155" applyFont="1" applyFill="1" applyBorder="1" applyAlignment="1">
      <alignment horizontal="justify" vertical="center" wrapText="1"/>
      <protection/>
    </xf>
    <xf numFmtId="0" fontId="52" fillId="35" borderId="1" xfId="155" applyFont="1" applyFill="1" applyBorder="1" applyAlignment="1" applyProtection="1">
      <alignment horizontal="center" vertical="center"/>
      <protection locked="0"/>
    </xf>
    <xf numFmtId="0" fontId="52" fillId="35" borderId="1" xfId="155" applyFont="1" applyFill="1" applyBorder="1" applyAlignment="1">
      <alignment horizontal="justify" vertical="center"/>
      <protection/>
    </xf>
    <xf numFmtId="0" fontId="51" fillId="0" borderId="1" xfId="0" applyFont="1" applyBorder="1" applyAlignment="1">
      <alignment/>
    </xf>
    <xf numFmtId="181" fontId="52" fillId="35" borderId="1" xfId="0" applyNumberFormat="1" applyFont="1" applyFill="1" applyBorder="1" applyAlignment="1">
      <alignment horizontal="right" vertical="center" wrapText="1"/>
    </xf>
    <xf numFmtId="187" fontId="105" fillId="35" borderId="1" xfId="87" applyNumberFormat="1" applyFont="1" applyFill="1" applyBorder="1" applyAlignment="1">
      <alignment horizontal="right" vertical="center" wrapText="1"/>
    </xf>
    <xf numFmtId="0" fontId="51" fillId="35" borderId="1" xfId="155" applyFont="1" applyFill="1" applyBorder="1" applyAlignment="1" applyProtection="1">
      <alignment horizontal="center" vertical="center"/>
      <protection locked="0"/>
    </xf>
    <xf numFmtId="0" fontId="51" fillId="35" borderId="1" xfId="155" applyFont="1" applyFill="1" applyBorder="1" applyAlignment="1" applyProtection="1">
      <alignment horizontal="justify" vertical="center" wrapText="1"/>
      <protection locked="0"/>
    </xf>
    <xf numFmtId="187" fontId="51" fillId="0" borderId="1" xfId="87" applyNumberFormat="1" applyFont="1" applyFill="1" applyBorder="1" applyAlignment="1">
      <alignment horizontal="right" vertical="center" wrapText="1"/>
    </xf>
    <xf numFmtId="0" fontId="52" fillId="35" borderId="1" xfId="155" applyFont="1" applyFill="1" applyBorder="1" applyAlignment="1">
      <alignment horizontal="justify" vertical="center" wrapText="1"/>
      <protection/>
    </xf>
    <xf numFmtId="0" fontId="52" fillId="0" borderId="1" xfId="155" applyFont="1" applyFill="1" applyBorder="1" applyAlignment="1" applyProtection="1">
      <alignment horizontal="center" vertical="center"/>
      <protection locked="0"/>
    </xf>
    <xf numFmtId="0" fontId="0" fillId="0" borderId="0" xfId="0" applyFill="1" applyAlignment="1">
      <alignment/>
    </xf>
    <xf numFmtId="0" fontId="106" fillId="0" borderId="1" xfId="155" applyFont="1" applyFill="1" applyBorder="1" applyAlignment="1">
      <alignment horizontal="justify" vertical="center" wrapText="1"/>
      <protection/>
    </xf>
    <xf numFmtId="0" fontId="52" fillId="0" borderId="1" xfId="155" applyFont="1" applyFill="1" applyBorder="1" applyAlignment="1">
      <alignment horizontal="center" vertical="center"/>
      <protection/>
    </xf>
    <xf numFmtId="0" fontId="52" fillId="35" borderId="1" xfId="155" applyFont="1" applyFill="1" applyBorder="1" applyAlignment="1">
      <alignment horizontal="center" vertical="center"/>
      <protection/>
    </xf>
    <xf numFmtId="187" fontId="107" fillId="0" borderId="1" xfId="87" applyNumberFormat="1" applyFont="1" applyFill="1" applyBorder="1" applyAlignment="1">
      <alignment horizontal="right" vertical="center" wrapText="1"/>
    </xf>
    <xf numFmtId="0" fontId="51" fillId="35" borderId="1" xfId="155" applyFont="1" applyFill="1" applyBorder="1" applyAlignment="1">
      <alignment horizontal="center" vertical="center"/>
      <protection/>
    </xf>
    <xf numFmtId="0" fontId="51" fillId="35" borderId="1" xfId="155" applyFont="1" applyFill="1" applyBorder="1" applyAlignment="1">
      <alignment horizontal="left" vertical="center" wrapText="1"/>
      <protection/>
    </xf>
    <xf numFmtId="0" fontId="51" fillId="0" borderId="1" xfId="155" applyFont="1" applyBorder="1" applyAlignment="1">
      <alignment horizontal="center" vertical="center"/>
      <protection/>
    </xf>
    <xf numFmtId="0" fontId="51" fillId="0" borderId="1" xfId="155" applyFont="1" applyBorder="1" applyAlignment="1" applyProtection="1">
      <alignment horizontal="justify" vertical="center" wrapText="1"/>
      <protection locked="0"/>
    </xf>
    <xf numFmtId="0" fontId="51" fillId="0" borderId="15" xfId="155" applyFont="1" applyBorder="1" applyAlignment="1">
      <alignment horizontal="center" vertical="center"/>
      <protection/>
    </xf>
    <xf numFmtId="187" fontId="106" fillId="0" borderId="1" xfId="87" applyNumberFormat="1" applyFont="1" applyFill="1" applyBorder="1" applyAlignment="1">
      <alignment horizontal="right" vertical="center" wrapText="1"/>
    </xf>
    <xf numFmtId="187" fontId="52" fillId="35" borderId="1" xfId="87" applyNumberFormat="1" applyFont="1" applyFill="1" applyBorder="1" applyAlignment="1">
      <alignment horizontal="right" vertical="center" wrapText="1"/>
    </xf>
    <xf numFmtId="181" fontId="51" fillId="35" borderId="1" xfId="0" applyNumberFormat="1" applyFont="1" applyFill="1" applyBorder="1" applyAlignment="1">
      <alignment horizontal="right" vertical="center" wrapText="1"/>
    </xf>
    <xf numFmtId="0" fontId="3" fillId="0" borderId="0" xfId="0" applyFont="1" applyAlignment="1">
      <alignment horizontal="center" vertical="center" wrapText="1"/>
    </xf>
    <xf numFmtId="1" fontId="53" fillId="0" borderId="0" xfId="209" applyNumberFormat="1" applyFont="1" applyFill="1" applyBorder="1" applyAlignment="1">
      <alignment horizontal="right" vertical="center" wrapText="1"/>
      <protection/>
    </xf>
    <xf numFmtId="0" fontId="0" fillId="0" borderId="0" xfId="0" applyAlignment="1">
      <alignment horizontal="right" wrapText="1"/>
    </xf>
    <xf numFmtId="1" fontId="6" fillId="0" borderId="18" xfId="209" applyNumberFormat="1" applyFont="1" applyFill="1" applyBorder="1" applyAlignment="1">
      <alignment horizontal="right" vertical="center" wrapText="1"/>
      <protection/>
    </xf>
    <xf numFmtId="0" fontId="0" fillId="0" borderId="18" xfId="0" applyBorder="1" applyAlignment="1">
      <alignment horizontal="right" vertical="center" wrapText="1"/>
    </xf>
    <xf numFmtId="0" fontId="2" fillId="35" borderId="19" xfId="0" applyFont="1" applyFill="1" applyBorder="1" applyAlignment="1">
      <alignment horizontal="center" vertical="center" wrapText="1"/>
    </xf>
    <xf numFmtId="0" fontId="0" fillId="0" borderId="20" xfId="0" applyBorder="1" applyAlignment="1">
      <alignment horizontal="center" vertical="center" wrapText="1"/>
    </xf>
    <xf numFmtId="3" fontId="50" fillId="0" borderId="1" xfId="209" applyNumberFormat="1" applyFont="1" applyBorder="1" applyAlignment="1">
      <alignment horizontal="center" vertical="center" wrapText="1"/>
      <protection/>
    </xf>
    <xf numFmtId="0" fontId="2" fillId="0" borderId="19" xfId="0" applyFont="1" applyBorder="1" applyAlignment="1">
      <alignment horizontal="center" vertical="center" wrapText="1"/>
    </xf>
    <xf numFmtId="1" fontId="50" fillId="0" borderId="21" xfId="209" applyNumberFormat="1"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3" fontId="50" fillId="0" borderId="1" xfId="209" applyNumberFormat="1" applyFont="1" applyFill="1" applyBorder="1" applyAlignment="1">
      <alignment horizontal="center" vertical="center" wrapText="1"/>
      <protection/>
    </xf>
    <xf numFmtId="0" fontId="3" fillId="0" borderId="0" xfId="156" applyFont="1" applyAlignment="1">
      <alignment horizontal="center" vertical="center" wrapText="1"/>
      <protection/>
    </xf>
    <xf numFmtId="0" fontId="82" fillId="0" borderId="0" xfId="0" applyFont="1" applyAlignment="1">
      <alignment horizontal="center" vertical="center" wrapText="1"/>
    </xf>
    <xf numFmtId="0" fontId="50" fillId="0" borderId="1" xfId="0" applyFont="1" applyBorder="1" applyAlignment="1">
      <alignment horizontal="center" vertical="center" wrapText="1"/>
    </xf>
    <xf numFmtId="0" fontId="50" fillId="0" borderId="15" xfId="0" applyFont="1" applyBorder="1" applyAlignment="1">
      <alignment horizontal="center" vertical="center" wrapText="1"/>
    </xf>
    <xf numFmtId="0" fontId="83" fillId="0" borderId="5" xfId="0" applyFont="1" applyBorder="1" applyAlignment="1">
      <alignment horizontal="center" vertical="center" wrapText="1"/>
    </xf>
    <xf numFmtId="0" fontId="83" fillId="0" borderId="24" xfId="0" applyFont="1" applyBorder="1" applyAlignment="1">
      <alignment horizontal="center" vertical="center" wrapText="1"/>
    </xf>
    <xf numFmtId="0" fontId="83" fillId="0" borderId="0" xfId="0" applyFont="1" applyAlignment="1">
      <alignment/>
    </xf>
    <xf numFmtId="0" fontId="83" fillId="0" borderId="1" xfId="0" applyFont="1" applyBorder="1" applyAlignment="1">
      <alignment wrapText="1"/>
    </xf>
    <xf numFmtId="0" fontId="83" fillId="0" borderId="1" xfId="0" applyFont="1" applyBorder="1" applyAlignment="1">
      <alignment horizontal="center" vertical="center" wrapText="1"/>
    </xf>
    <xf numFmtId="0" fontId="50" fillId="0" borderId="1" xfId="0" applyFont="1" applyBorder="1" applyAlignment="1">
      <alignment horizontal="center" vertical="center" wrapText="1"/>
    </xf>
    <xf numFmtId="187" fontId="108" fillId="36" borderId="1" xfId="87" applyNumberFormat="1" applyFont="1" applyFill="1" applyBorder="1" applyAlignment="1">
      <alignment horizontal="right" vertical="center" wrapText="1"/>
    </xf>
    <xf numFmtId="187" fontId="52" fillId="36" borderId="1" xfId="87" applyNumberFormat="1" applyFont="1" applyFill="1" applyBorder="1" applyAlignment="1">
      <alignment horizontal="right" vertical="center" wrapText="1"/>
    </xf>
    <xf numFmtId="0" fontId="51" fillId="0" borderId="1" xfId="0" applyFont="1" applyFill="1" applyBorder="1" applyAlignment="1">
      <alignment/>
    </xf>
    <xf numFmtId="181" fontId="2" fillId="0" borderId="1" xfId="0" applyNumberFormat="1" applyFont="1" applyFill="1" applyBorder="1" applyAlignment="1">
      <alignment vertical="center" wrapText="1"/>
    </xf>
    <xf numFmtId="0" fontId="51" fillId="0" borderId="1" xfId="155" applyFont="1" applyFill="1" applyBorder="1" applyAlignment="1">
      <alignment horizontal="center" vertical="center"/>
      <protection/>
    </xf>
    <xf numFmtId="0" fontId="51" fillId="0" borderId="1" xfId="155" applyFont="1" applyFill="1" applyBorder="1" applyAlignment="1">
      <alignment horizontal="justify" vertical="center" wrapText="1"/>
      <protection/>
    </xf>
    <xf numFmtId="0" fontId="51" fillId="0" borderId="1" xfId="155" applyFont="1" applyFill="1" applyBorder="1" applyAlignment="1" applyProtection="1">
      <alignment horizontal="justify" vertical="center" wrapText="1"/>
      <protection locked="0"/>
    </xf>
    <xf numFmtId="0" fontId="108" fillId="0" borderId="1" xfId="155" applyFont="1" applyFill="1" applyBorder="1" applyAlignment="1">
      <alignment horizontal="center" vertical="center"/>
      <protection/>
    </xf>
    <xf numFmtId="0" fontId="108" fillId="0" borderId="1" xfId="155" applyFont="1" applyFill="1" applyBorder="1" applyAlignment="1">
      <alignment horizontal="justify" vertical="center" wrapText="1"/>
      <protection/>
    </xf>
    <xf numFmtId="187" fontId="108" fillId="0" borderId="1" xfId="87" applyNumberFormat="1" applyFont="1" applyFill="1" applyBorder="1" applyAlignment="1">
      <alignment horizontal="right" vertical="center" wrapText="1"/>
    </xf>
    <xf numFmtId="0" fontId="109" fillId="0" borderId="0" xfId="0" applyFont="1" applyFill="1" applyAlignment="1">
      <alignment/>
    </xf>
    <xf numFmtId="0" fontId="51" fillId="0" borderId="15" xfId="155" applyFont="1" applyFill="1" applyBorder="1" applyAlignment="1">
      <alignment horizontal="center" vertical="center"/>
      <protection/>
    </xf>
    <xf numFmtId="0" fontId="51" fillId="0" borderId="1" xfId="155" applyFont="1" applyFill="1" applyBorder="1" applyAlignment="1" applyProtection="1">
      <alignment horizontal="justify" vertical="center" wrapText="1"/>
      <protection locked="0"/>
    </xf>
    <xf numFmtId="187" fontId="110" fillId="0" borderId="1" xfId="87" applyNumberFormat="1" applyFont="1" applyFill="1" applyBorder="1" applyAlignment="1">
      <alignment horizontal="right" vertical="center" wrapText="1"/>
    </xf>
    <xf numFmtId="0" fontId="51" fillId="0" borderId="1" xfId="0" applyFont="1" applyFill="1" applyBorder="1" applyAlignment="1" applyProtection="1">
      <alignment horizontal="center" vertical="center" wrapText="1"/>
      <protection locked="0"/>
    </xf>
    <xf numFmtId="0" fontId="51" fillId="0" borderId="1" xfId="0" applyFont="1" applyFill="1" applyBorder="1" applyAlignment="1">
      <alignment horizontal="left" vertical="center" wrapText="1"/>
    </xf>
    <xf numFmtId="0" fontId="51" fillId="0" borderId="1" xfId="0" applyFont="1" applyFill="1" applyBorder="1" applyAlignment="1" applyProtection="1">
      <alignment horizontal="justify" vertical="center" wrapText="1"/>
      <protection locked="0"/>
    </xf>
  </cellXfs>
  <cellStyles count="253">
    <cellStyle name="Normal" xfId="0"/>
    <cellStyle name="          &#13;&#10;shell=progman.exe&#13;&#10;m" xfId="15"/>
    <cellStyle name="#,##0" xfId="16"/>
    <cellStyle name="??" xfId="17"/>
    <cellStyle name="?? [0.00]_PRODUCT DETAIL Q1" xfId="18"/>
    <cellStyle name="?? [0]" xfId="19"/>
    <cellStyle name="?_x001D_??%U©÷u&amp;H©÷9_x0008_? s&#10;_x0007__x0001__x0001_" xfId="20"/>
    <cellStyle name="???? [0.00]_PRODUCT DETAIL Q1" xfId="21"/>
    <cellStyle name="????_PRODUCT DETAIL Q1" xfId="22"/>
    <cellStyle name="???[0]_?? DI" xfId="23"/>
    <cellStyle name="???_?? DI" xfId="24"/>
    <cellStyle name="??[0]_MATL COST ANALYSIS" xfId="25"/>
    <cellStyle name="??_ ??? ???? " xfId="26"/>
    <cellStyle name="??A? [0]_ÿÿÿÿÿÿ_1_¢¬???¢â? " xfId="27"/>
    <cellStyle name="??A?_ÿÿÿÿÿÿ_1_¢¬???¢â? " xfId="28"/>
    <cellStyle name="?¡±¢¥?_?¨ù??¢´¢¥_¢¬???¢â? " xfId="29"/>
    <cellStyle name="?ðÇ%U?&amp;H?_x0008_?s&#10;_x0007__x0001__x0001_" xfId="30"/>
    <cellStyle name="_Huong CHI tieu Nhiem vu CTMTQG 2014(1)" xfId="31"/>
    <cellStyle name="_KH.DTC.gd2016-2020 tinh (T2-2015)" xfId="32"/>
    <cellStyle name="•W€_STDFOR" xfId="33"/>
    <cellStyle name="•W_MARINE" xfId="34"/>
    <cellStyle name="W_STDFOR" xfId="35"/>
    <cellStyle name="0.0" xfId="36"/>
    <cellStyle name="0.00" xfId="37"/>
    <cellStyle name="1" xfId="38"/>
    <cellStyle name="2" xfId="39"/>
    <cellStyle name="20% - Accent1" xfId="40"/>
    <cellStyle name="20% - Accent2" xfId="41"/>
    <cellStyle name="20% - Accent3" xfId="42"/>
    <cellStyle name="20% - Accent4" xfId="43"/>
    <cellStyle name="20% - Accent5" xfId="44"/>
    <cellStyle name="20% - Accent6" xfId="45"/>
    <cellStyle name="3" xfId="46"/>
    <cellStyle name="4" xfId="47"/>
    <cellStyle name="40% - Accent1" xfId="48"/>
    <cellStyle name="40% - Accent2" xfId="49"/>
    <cellStyle name="40% - Accent3" xfId="50"/>
    <cellStyle name="40% - Accent4" xfId="51"/>
    <cellStyle name="40% - Accent5" xfId="52"/>
    <cellStyle name="40% - Accent6" xfId="53"/>
    <cellStyle name="6" xfId="54"/>
    <cellStyle name="60% - Accent1" xfId="55"/>
    <cellStyle name="60% - Accent2" xfId="56"/>
    <cellStyle name="60% - Accent3" xfId="57"/>
    <cellStyle name="60% - Accent4" xfId="58"/>
    <cellStyle name="60% - Accent5" xfId="59"/>
    <cellStyle name="60% - Accent6" xfId="60"/>
    <cellStyle name="Accent1" xfId="61"/>
    <cellStyle name="Accent2" xfId="62"/>
    <cellStyle name="Accent3" xfId="63"/>
    <cellStyle name="Accent4" xfId="64"/>
    <cellStyle name="Accent5" xfId="65"/>
    <cellStyle name="Accent6" xfId="66"/>
    <cellStyle name="ÅëÈ­ [0]_¿ì¹°Åë" xfId="67"/>
    <cellStyle name="AeE­ [0]_INQUIRY ¿µ¾÷AßAø " xfId="68"/>
    <cellStyle name="ÅëÈ­_¿ì¹°Åë" xfId="69"/>
    <cellStyle name="AeE­_INQUIRY ¿µ¾÷AßAø " xfId="70"/>
    <cellStyle name="ÄÞ¸¶ [0]_¿ì¹°Åë" xfId="71"/>
    <cellStyle name="AÞ¸¶ [0]_INQUIRY ¿?¾÷AßAø " xfId="72"/>
    <cellStyle name="ÄÞ¸¶_¿ì¹°Åë" xfId="73"/>
    <cellStyle name="AÞ¸¶_INQUIRY ¿?¾÷AßAø " xfId="74"/>
    <cellStyle name="Bad" xfId="75"/>
    <cellStyle name="C?AØ_¿?¾÷CoE² " xfId="76"/>
    <cellStyle name="Ç¥ÁØ_´çÃÊ±¸ÀÔ»ý»ê" xfId="77"/>
    <cellStyle name="C￥AØ_¿μ¾÷CoE² " xfId="78"/>
    <cellStyle name="Ç¥ÁØ_PO0862_bldg_BQ" xfId="79"/>
    <cellStyle name="Calc Currency (0)" xfId="80"/>
    <cellStyle name="Calculation" xfId="81"/>
    <cellStyle name="category" xfId="82"/>
    <cellStyle name="Comma" xfId="83"/>
    <cellStyle name="Comma [0]" xfId="84"/>
    <cellStyle name="Comma [0] 2" xfId="85"/>
    <cellStyle name="Comma 10 10" xfId="86"/>
    <cellStyle name="Comma 12" xfId="87"/>
    <cellStyle name="Comma 14" xfId="88"/>
    <cellStyle name="Comma 15" xfId="89"/>
    <cellStyle name="Comma 2" xfId="90"/>
    <cellStyle name="Comma 2 2" xfId="91"/>
    <cellStyle name="Comma 2 28" xfId="92"/>
    <cellStyle name="Comma 3" xfId="93"/>
    <cellStyle name="Comma 3 2" xfId="94"/>
    <cellStyle name="Comma 4" xfId="95"/>
    <cellStyle name="Comma 4 2" xfId="96"/>
    <cellStyle name="Comma 4 20" xfId="97"/>
    <cellStyle name="Comma 5" xfId="98"/>
    <cellStyle name="Comma 6" xfId="99"/>
    <cellStyle name="Comma 6 2" xfId="100"/>
    <cellStyle name="Comma 7" xfId="101"/>
    <cellStyle name="Comma 8" xfId="102"/>
    <cellStyle name="Comma 9" xfId="103"/>
    <cellStyle name="Comma0" xfId="104"/>
    <cellStyle name="Currency" xfId="105"/>
    <cellStyle name="Currency [0]" xfId="106"/>
    <cellStyle name="Currency0" xfId="107"/>
    <cellStyle name="Check Cell" xfId="108"/>
    <cellStyle name="Date" xfId="109"/>
    <cellStyle name="Dezimal [0]_UXO VII" xfId="110"/>
    <cellStyle name="Dezimal_UXO VII" xfId="111"/>
    <cellStyle name="Euro" xfId="112"/>
    <cellStyle name="Explanatory Text" xfId="113"/>
    <cellStyle name="Fixed" xfId="114"/>
    <cellStyle name="Followed Hyperlink" xfId="115"/>
    <cellStyle name="Good" xfId="116"/>
    <cellStyle name="Grey" xfId="117"/>
    <cellStyle name="HEADER" xfId="118"/>
    <cellStyle name="Header1" xfId="119"/>
    <cellStyle name="Header2" xfId="120"/>
    <cellStyle name="Heading 1" xfId="121"/>
    <cellStyle name="Heading 2" xfId="122"/>
    <cellStyle name="Heading 3" xfId="123"/>
    <cellStyle name="Heading 4" xfId="124"/>
    <cellStyle name="Heading1" xfId="125"/>
    <cellStyle name="Heading2" xfId="126"/>
    <cellStyle name="Hyperlink" xfId="127"/>
    <cellStyle name="Input" xfId="128"/>
    <cellStyle name="Input [yellow]" xfId="129"/>
    <cellStyle name="Ledger 17 x 11 in" xfId="130"/>
    <cellStyle name="Ledger 17 x 11 in 2" xfId="131"/>
    <cellStyle name="Ledger 17 x 11 in 3" xfId="132"/>
    <cellStyle name="Linked Cell" xfId="133"/>
    <cellStyle name="Migliaia (0)_CALPREZZ" xfId="134"/>
    <cellStyle name="Migliaia_ PESO ELETTR." xfId="135"/>
    <cellStyle name="Millares [0]_Well Timing" xfId="136"/>
    <cellStyle name="Millares_Well Timing" xfId="137"/>
    <cellStyle name="Model" xfId="138"/>
    <cellStyle name="moi" xfId="139"/>
    <cellStyle name="Moneda [0]_Well Timing" xfId="140"/>
    <cellStyle name="Moneda_Well Timing" xfId="141"/>
    <cellStyle name="n" xfId="142"/>
    <cellStyle name="Neutral" xfId="143"/>
    <cellStyle name="Normal - Style1" xfId="144"/>
    <cellStyle name="Normal 10" xfId="145"/>
    <cellStyle name="Normal 11" xfId="146"/>
    <cellStyle name="Normal 12" xfId="147"/>
    <cellStyle name="Normal 13" xfId="148"/>
    <cellStyle name="Normal 14" xfId="149"/>
    <cellStyle name="Normal 15" xfId="150"/>
    <cellStyle name="Normal 16" xfId="151"/>
    <cellStyle name="Normal 17" xfId="152"/>
    <cellStyle name="Normal 18" xfId="153"/>
    <cellStyle name="Normal 19" xfId="154"/>
    <cellStyle name="Normal 2" xfId="155"/>
    <cellStyle name="Normal 2 2" xfId="156"/>
    <cellStyle name="Normal 2 2 2" xfId="157"/>
    <cellStyle name="Normal 2 3" xfId="158"/>
    <cellStyle name="Normal 2 3 2" xfId="159"/>
    <cellStyle name="Normal 2 3 3" xfId="160"/>
    <cellStyle name="Normal 2 4" xfId="161"/>
    <cellStyle name="Normal 2_Bang bieu" xfId="162"/>
    <cellStyle name="Normal 20" xfId="163"/>
    <cellStyle name="Normal 21" xfId="164"/>
    <cellStyle name="Normal 22" xfId="165"/>
    <cellStyle name="Normal 23" xfId="166"/>
    <cellStyle name="Normal 24" xfId="167"/>
    <cellStyle name="Normal 25" xfId="168"/>
    <cellStyle name="Normal 26" xfId="169"/>
    <cellStyle name="Normal 27" xfId="170"/>
    <cellStyle name="Normal 28" xfId="171"/>
    <cellStyle name="Normal 29" xfId="172"/>
    <cellStyle name="Normal 3" xfId="173"/>
    <cellStyle name="Normal 3 2" xfId="174"/>
    <cellStyle name="Normal 3 3" xfId="175"/>
    <cellStyle name="Normal 30" xfId="176"/>
    <cellStyle name="Normal 31" xfId="177"/>
    <cellStyle name="Normal 32" xfId="178"/>
    <cellStyle name="Normal 33" xfId="179"/>
    <cellStyle name="Normal 34" xfId="180"/>
    <cellStyle name="Normal 35" xfId="181"/>
    <cellStyle name="Normal 36" xfId="182"/>
    <cellStyle name="Normal 37" xfId="183"/>
    <cellStyle name="Normal 38" xfId="184"/>
    <cellStyle name="Normal 39" xfId="185"/>
    <cellStyle name="Normal 4" xfId="186"/>
    <cellStyle name="Normal 4 2" xfId="187"/>
    <cellStyle name="Normal 4_Bang bieu" xfId="188"/>
    <cellStyle name="Normal 40" xfId="189"/>
    <cellStyle name="Normal 41" xfId="190"/>
    <cellStyle name="Normal 42" xfId="191"/>
    <cellStyle name="Normal 43" xfId="192"/>
    <cellStyle name="Normal 44" xfId="193"/>
    <cellStyle name="Normal 45" xfId="194"/>
    <cellStyle name="Normal 46" xfId="195"/>
    <cellStyle name="Normal 47" xfId="196"/>
    <cellStyle name="Normal 48" xfId="197"/>
    <cellStyle name="Normal 49" xfId="198"/>
    <cellStyle name="Normal 5" xfId="199"/>
    <cellStyle name="Normal 50" xfId="200"/>
    <cellStyle name="Normal 51" xfId="201"/>
    <cellStyle name="Normal 6" xfId="202"/>
    <cellStyle name="Normal 6 2" xfId="203"/>
    <cellStyle name="Normal 7" xfId="204"/>
    <cellStyle name="Normal 8" xfId="205"/>
    <cellStyle name="Normal 9" xfId="206"/>
    <cellStyle name="Normal 9 2" xfId="207"/>
    <cellStyle name="Normal 9_BieuHD2016-2020Tquang2(OK)" xfId="208"/>
    <cellStyle name="Normal_Bieu mau (CV )" xfId="209"/>
    <cellStyle name="Normal1" xfId="210"/>
    <cellStyle name="Normale_ PESO ELETTR." xfId="211"/>
    <cellStyle name="Note" xfId="212"/>
    <cellStyle name="Œ…‹æØ‚è [0.00]_laroux" xfId="213"/>
    <cellStyle name="Œ…‹æØ‚è_laroux" xfId="214"/>
    <cellStyle name="oft Excel]&#13;&#10;Comment=The open=/f lines load custom functions into the Paste Function list.&#13;&#10;Maximized=2&#13;&#10;Basics=1&#13;&#10;A" xfId="215"/>
    <cellStyle name="oft Excel]&#13;&#10;Comment=The open=/f lines load custom functions into the Paste Function list.&#13;&#10;Maximized=3&#13;&#10;Basics=1&#13;&#10;A" xfId="216"/>
    <cellStyle name="omma [0]_Mktg Prog" xfId="217"/>
    <cellStyle name="ormal_Sheet1_1" xfId="218"/>
    <cellStyle name="Output" xfId="219"/>
    <cellStyle name="Percent" xfId="220"/>
    <cellStyle name="Percent [2]" xfId="221"/>
    <cellStyle name="Percent 2" xfId="222"/>
    <cellStyle name="Percent 2 2" xfId="223"/>
    <cellStyle name="Percent 3" xfId="224"/>
    <cellStyle name="s]&#13;&#10;spooler=yes&#13;&#10;load=&#13;&#10;Beep=yes&#13;&#10;NullPort=None&#13;&#10;BorderWidth=3&#13;&#10;CursorBlinkRate=1200&#13;&#10;DoubleClickSpeed=452&#13;&#10;Programs=co" xfId="225"/>
    <cellStyle name="style" xfId="226"/>
    <cellStyle name="Style 1" xfId="227"/>
    <cellStyle name="subhead" xfId="228"/>
    <cellStyle name="T" xfId="229"/>
    <cellStyle name="Title" xfId="230"/>
    <cellStyle name="Total" xfId="231"/>
    <cellStyle name="th" xfId="232"/>
    <cellStyle name="þ_x001D_ð·_x000C_æþ'&#13;ßþU_x0001_Ø_x0005_ü_x0014__x0007__x0001__x0001_" xfId="233"/>
    <cellStyle name="þ_x001D_ðÇ%Uý—&amp;Hý9_x0008_Ÿ s&#10;_x0007__x0001__x0001_" xfId="234"/>
    <cellStyle name="Valuta (0)_CALPREZZ" xfId="235"/>
    <cellStyle name="Valuta_ PESO ELETTR." xfId="236"/>
    <cellStyle name="viet" xfId="237"/>
    <cellStyle name="viet2" xfId="238"/>
    <cellStyle name="Währung [0]_UXO VII" xfId="239"/>
    <cellStyle name="Währung_UXO VII" xfId="240"/>
    <cellStyle name="Warning Text" xfId="241"/>
    <cellStyle name="xuan" xfId="242"/>
    <cellStyle name=" [0.00]_ Att. 1- Cover" xfId="243"/>
    <cellStyle name="_ Att. 1- Cover" xfId="244"/>
    <cellStyle name="?_ Att. 1- Cover" xfId="245"/>
    <cellStyle name="똿뗦먛귟 [0.00]_PRODUCT DETAIL Q1" xfId="246"/>
    <cellStyle name="똿뗦먛귟_PRODUCT DETAIL Q1" xfId="247"/>
    <cellStyle name="믅됞 [0.00]_PRODUCT DETAIL Q1" xfId="248"/>
    <cellStyle name="믅됞_PRODUCT DETAIL Q1" xfId="249"/>
    <cellStyle name="백분율_95" xfId="250"/>
    <cellStyle name="뷭?_BOOKSHIP" xfId="251"/>
    <cellStyle name="안건회계법인" xfId="252"/>
    <cellStyle name="콤마 [0]_ 비목별 월별기술 " xfId="253"/>
    <cellStyle name="콤마_ 비목별 월별기술 " xfId="254"/>
    <cellStyle name="통화 [0]_1202" xfId="255"/>
    <cellStyle name="통화_1202" xfId="256"/>
    <cellStyle name="표준_(정보부문)월별인원계획" xfId="257"/>
    <cellStyle name="一般_00Q3902REV.1" xfId="258"/>
    <cellStyle name="千分位[0]_00Q3902REV.1" xfId="259"/>
    <cellStyle name="千分位_00Q3902REV.1" xfId="260"/>
    <cellStyle name="桁区切り_NADUONG BQ (Draft)" xfId="261"/>
    <cellStyle name="標準_BQ（業者）" xfId="262"/>
    <cellStyle name="貨幣 [0]_00Q3902REV.1" xfId="263"/>
    <cellStyle name="貨幣[0]_BRE" xfId="264"/>
    <cellStyle name="貨幣_00Q3902REV.1" xfId="265"/>
    <cellStyle name="通貨_MITSUI1_BQ"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2000250</xdr:colOff>
      <xdr:row>1</xdr:row>
      <xdr:rowOff>1504950</xdr:rowOff>
    </xdr:from>
    <xdr:to>
      <xdr:col>2</xdr:col>
      <xdr:colOff>876300</xdr:colOff>
      <xdr:row>1</xdr:row>
      <xdr:rowOff>1504950</xdr:rowOff>
    </xdr:to>
    <xdr:sp>
      <xdr:nvSpPr>
        <xdr:cNvPr id="1" name="Straight Connector 2"/>
        <xdr:cNvSpPr>
          <a:spLocks/>
        </xdr:cNvSpPr>
      </xdr:nvSpPr>
      <xdr:spPr>
        <a:xfrm>
          <a:off x="2362200" y="1885950"/>
          <a:ext cx="15144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1</xdr:row>
      <xdr:rowOff>1038225</xdr:rowOff>
    </xdr:from>
    <xdr:to>
      <xdr:col>6</xdr:col>
      <xdr:colOff>723900</xdr:colOff>
      <xdr:row>1</xdr:row>
      <xdr:rowOff>1038225</xdr:rowOff>
    </xdr:to>
    <xdr:sp>
      <xdr:nvSpPr>
        <xdr:cNvPr id="1" name="Straight Connector 2"/>
        <xdr:cNvSpPr>
          <a:spLocks/>
        </xdr:cNvSpPr>
      </xdr:nvSpPr>
      <xdr:spPr>
        <a:xfrm>
          <a:off x="3467100" y="1419225"/>
          <a:ext cx="22955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285750</xdr:rowOff>
    </xdr:from>
    <xdr:to>
      <xdr:col>6</xdr:col>
      <xdr:colOff>676275</xdr:colOff>
      <xdr:row>1</xdr:row>
      <xdr:rowOff>285750</xdr:rowOff>
    </xdr:to>
    <xdr:sp>
      <xdr:nvSpPr>
        <xdr:cNvPr id="1" name="Straight Connector 2"/>
        <xdr:cNvSpPr>
          <a:spLocks/>
        </xdr:cNvSpPr>
      </xdr:nvSpPr>
      <xdr:spPr>
        <a:xfrm>
          <a:off x="3295650" y="523875"/>
          <a:ext cx="22955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
  <sheetViews>
    <sheetView zoomScalePageLayoutView="0" workbookViewId="0" topLeftCell="A4">
      <selection activeCell="J2" sqref="J2"/>
    </sheetView>
  </sheetViews>
  <sheetFormatPr defaultColWidth="9.140625" defaultRowHeight="12.75"/>
  <cols>
    <col min="1" max="1" width="5.421875" style="0" customWidth="1"/>
    <col min="2" max="2" width="39.57421875" style="0" customWidth="1"/>
    <col min="3" max="5" width="15.28125" style="0" customWidth="1"/>
    <col min="6" max="6" width="7.7109375" style="0" customWidth="1"/>
  </cols>
  <sheetData>
    <row r="1" spans="1:6" ht="30" customHeight="1">
      <c r="A1" s="54" t="s">
        <v>90</v>
      </c>
      <c r="B1" s="54"/>
      <c r="C1" s="54"/>
      <c r="D1" s="54"/>
      <c r="E1" s="54"/>
      <c r="F1" s="54"/>
    </row>
    <row r="2" spans="1:6" ht="119.25" customHeight="1">
      <c r="A2" s="54" t="s">
        <v>188</v>
      </c>
      <c r="B2" s="54"/>
      <c r="C2" s="54"/>
      <c r="D2" s="54"/>
      <c r="E2" s="54"/>
      <c r="F2" s="54"/>
    </row>
    <row r="3" spans="3:6" ht="16.5" customHeight="1">
      <c r="C3" s="55"/>
      <c r="D3" s="55"/>
      <c r="E3" s="55"/>
      <c r="F3" s="56"/>
    </row>
    <row r="4" spans="1:6" s="74" customFormat="1" ht="25.5" customHeight="1">
      <c r="A4" s="70" t="s">
        <v>187</v>
      </c>
      <c r="B4" s="70" t="s">
        <v>91</v>
      </c>
      <c r="C4" s="71" t="s">
        <v>100</v>
      </c>
      <c r="D4" s="72"/>
      <c r="E4" s="73"/>
      <c r="F4" s="70" t="s">
        <v>94</v>
      </c>
    </row>
    <row r="5" spans="1:6" s="74" customFormat="1" ht="30" customHeight="1">
      <c r="A5" s="75"/>
      <c r="B5" s="75"/>
      <c r="C5" s="70" t="s">
        <v>92</v>
      </c>
      <c r="D5" s="70" t="s">
        <v>93</v>
      </c>
      <c r="E5" s="70"/>
      <c r="F5" s="75"/>
    </row>
    <row r="6" spans="1:6" s="74" customFormat="1" ht="103.5" customHeight="1">
      <c r="A6" s="75"/>
      <c r="B6" s="75"/>
      <c r="C6" s="76"/>
      <c r="D6" s="77" t="s">
        <v>95</v>
      </c>
      <c r="E6" s="77" t="s">
        <v>96</v>
      </c>
      <c r="F6" s="75"/>
    </row>
    <row r="7" spans="1:6" ht="43.5" customHeight="1">
      <c r="A7" s="7"/>
      <c r="B7" s="20" t="s">
        <v>97</v>
      </c>
      <c r="C7" s="22">
        <f>D7+E7</f>
        <v>112596.087</v>
      </c>
      <c r="D7" s="22">
        <f>D8+D9</f>
        <v>11148.291</v>
      </c>
      <c r="E7" s="22">
        <f>E8+E9</f>
        <v>101447.796</v>
      </c>
      <c r="F7" s="21"/>
    </row>
    <row r="8" spans="1:6" ht="30" customHeight="1">
      <c r="A8" s="6">
        <v>1</v>
      </c>
      <c r="B8" s="23" t="s">
        <v>98</v>
      </c>
      <c r="C8" s="22">
        <f>D8+E8</f>
        <v>105344.429</v>
      </c>
      <c r="D8" s="25">
        <v>10501.784</v>
      </c>
      <c r="E8" s="25">
        <v>94842.645</v>
      </c>
      <c r="F8" s="24"/>
    </row>
    <row r="9" spans="1:6" ht="30" customHeight="1">
      <c r="A9" s="6">
        <v>2</v>
      </c>
      <c r="B9" s="23" t="s">
        <v>99</v>
      </c>
      <c r="C9" s="22">
        <f>D9+E9</f>
        <v>7251.657999999999</v>
      </c>
      <c r="D9" s="25">
        <v>646.507</v>
      </c>
      <c r="E9" s="25">
        <v>6605.151</v>
      </c>
      <c r="F9" s="24"/>
    </row>
  </sheetData>
  <sheetProtection/>
  <mergeCells count="9">
    <mergeCell ref="C5:C6"/>
    <mergeCell ref="D5:E5"/>
    <mergeCell ref="B4:B6"/>
    <mergeCell ref="A4:A6"/>
    <mergeCell ref="A1:F1"/>
    <mergeCell ref="A2:F2"/>
    <mergeCell ref="C3:F3"/>
    <mergeCell ref="F4:F6"/>
    <mergeCell ref="C4:E4"/>
  </mergeCells>
  <printOptions/>
  <pageMargins left="0.32" right="0.16" top="0.56"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45"/>
  <sheetViews>
    <sheetView workbookViewId="0" topLeftCell="B90">
      <selection activeCell="M95" sqref="M95"/>
    </sheetView>
  </sheetViews>
  <sheetFormatPr defaultColWidth="9.140625" defaultRowHeight="12.75"/>
  <cols>
    <col min="1" max="1" width="4.421875" style="0" customWidth="1"/>
    <col min="2" max="2" width="26.57421875" style="0" customWidth="1"/>
    <col min="3" max="12" width="11.140625" style="0" customWidth="1"/>
    <col min="13" max="13" width="14.28125" style="0" customWidth="1"/>
  </cols>
  <sheetData>
    <row r="1" spans="1:12" ht="30" customHeight="1">
      <c r="A1" s="54" t="s">
        <v>184</v>
      </c>
      <c r="B1" s="54"/>
      <c r="C1" s="54"/>
      <c r="D1" s="54"/>
      <c r="E1" s="54"/>
      <c r="F1" s="54"/>
      <c r="G1" s="54"/>
      <c r="H1" s="54"/>
      <c r="I1" s="54"/>
      <c r="J1" s="54"/>
      <c r="K1" s="54"/>
      <c r="L1" s="54"/>
    </row>
    <row r="2" spans="1:12" s="1" customFormat="1" ht="90.75" customHeight="1">
      <c r="A2" s="68" t="s">
        <v>186</v>
      </c>
      <c r="B2" s="69"/>
      <c r="C2" s="69"/>
      <c r="D2" s="69"/>
      <c r="E2" s="69"/>
      <c r="F2" s="69"/>
      <c r="G2" s="69"/>
      <c r="H2" s="69"/>
      <c r="I2" s="69"/>
      <c r="J2" s="69"/>
      <c r="K2" s="69"/>
      <c r="L2" s="69"/>
    </row>
    <row r="3" spans="1:12" s="2" customFormat="1" ht="25.5" customHeight="1">
      <c r="A3" s="4"/>
      <c r="B3" s="4"/>
      <c r="C3" s="4"/>
      <c r="F3" s="13"/>
      <c r="G3" s="13"/>
      <c r="H3" s="13"/>
      <c r="I3" s="13"/>
      <c r="J3" s="57" t="s">
        <v>58</v>
      </c>
      <c r="K3" s="58"/>
      <c r="L3" s="58"/>
    </row>
    <row r="4" spans="1:12" s="2" customFormat="1" ht="42.75" customHeight="1">
      <c r="A4" s="61" t="s">
        <v>187</v>
      </c>
      <c r="B4" s="61" t="s">
        <v>3</v>
      </c>
      <c r="C4" s="63" t="s">
        <v>102</v>
      </c>
      <c r="D4" s="64"/>
      <c r="E4" s="64"/>
      <c r="F4" s="64"/>
      <c r="G4" s="65"/>
      <c r="H4" s="63" t="s">
        <v>103</v>
      </c>
      <c r="I4" s="64"/>
      <c r="J4" s="64"/>
      <c r="K4" s="64"/>
      <c r="L4" s="65"/>
    </row>
    <row r="5" spans="1:12" s="2" customFormat="1" ht="34.5" customHeight="1">
      <c r="A5" s="61"/>
      <c r="B5" s="61"/>
      <c r="C5" s="62" t="s">
        <v>101</v>
      </c>
      <c r="D5" s="59" t="s">
        <v>64</v>
      </c>
      <c r="E5" s="62" t="s">
        <v>65</v>
      </c>
      <c r="F5" s="62" t="s">
        <v>66</v>
      </c>
      <c r="G5" s="62" t="s">
        <v>69</v>
      </c>
      <c r="H5" s="62" t="s">
        <v>70</v>
      </c>
      <c r="I5" s="59" t="s">
        <v>67</v>
      </c>
      <c r="J5" s="62" t="s">
        <v>68</v>
      </c>
      <c r="K5" s="62" t="s">
        <v>66</v>
      </c>
      <c r="L5" s="62" t="s">
        <v>69</v>
      </c>
    </row>
    <row r="6" spans="1:12" s="2" customFormat="1" ht="81.75" customHeight="1">
      <c r="A6" s="61"/>
      <c r="B6" s="61"/>
      <c r="C6" s="60"/>
      <c r="D6" s="60"/>
      <c r="E6" s="60"/>
      <c r="F6" s="60"/>
      <c r="G6" s="60"/>
      <c r="H6" s="60"/>
      <c r="I6" s="60"/>
      <c r="J6" s="60"/>
      <c r="K6" s="60"/>
      <c r="L6" s="60"/>
    </row>
    <row r="7" spans="1:12" s="5" customFormat="1" ht="20.25" customHeight="1">
      <c r="A7" s="8">
        <v>1</v>
      </c>
      <c r="B7" s="8">
        <v>2</v>
      </c>
      <c r="C7" s="8">
        <v>3</v>
      </c>
      <c r="D7" s="8">
        <v>4</v>
      </c>
      <c r="E7" s="8">
        <v>5</v>
      </c>
      <c r="F7" s="8">
        <v>6</v>
      </c>
      <c r="G7" s="8">
        <v>7</v>
      </c>
      <c r="H7" s="8">
        <v>8</v>
      </c>
      <c r="I7" s="8">
        <v>9</v>
      </c>
      <c r="J7" s="8">
        <v>10</v>
      </c>
      <c r="K7" s="8">
        <v>11</v>
      </c>
      <c r="L7" s="8">
        <v>12</v>
      </c>
    </row>
    <row r="8" spans="1:12" s="18" customFormat="1" ht="34.5" customHeight="1">
      <c r="A8" s="26"/>
      <c r="B8" s="27" t="s">
        <v>0</v>
      </c>
      <c r="C8" s="28">
        <f aca="true" t="shared" si="0" ref="C8:L8">C41+C63+C72+C80+C108+C109+C110+C116+C118</f>
        <v>41988.822</v>
      </c>
      <c r="D8" s="28">
        <f t="shared" si="0"/>
        <v>31471.822000000004</v>
      </c>
      <c r="E8" s="28">
        <f t="shared" si="0"/>
        <v>10516.999999999998</v>
      </c>
      <c r="F8" s="28">
        <f t="shared" si="0"/>
        <v>10501.784</v>
      </c>
      <c r="G8" s="12">
        <f t="shared" si="0"/>
        <v>15.216000000000001</v>
      </c>
      <c r="H8" s="28">
        <f t="shared" si="0"/>
        <v>177272.585</v>
      </c>
      <c r="I8" s="28">
        <f t="shared" si="0"/>
        <v>82429.94</v>
      </c>
      <c r="J8" s="28">
        <f t="shared" si="0"/>
        <v>94842.645</v>
      </c>
      <c r="K8" s="28">
        <f t="shared" si="0"/>
        <v>94842.645</v>
      </c>
      <c r="L8" s="28">
        <f t="shared" si="0"/>
        <v>0</v>
      </c>
    </row>
    <row r="9" spans="1:12" s="18" customFormat="1" ht="34.5" customHeight="1">
      <c r="A9" s="26" t="s">
        <v>74</v>
      </c>
      <c r="B9" s="29" t="s">
        <v>104</v>
      </c>
      <c r="C9" s="28">
        <f aca="true" t="shared" si="1" ref="C9:L9">C84+C88+C107+C117+C121+C124+C128</f>
        <v>4426.137</v>
      </c>
      <c r="D9" s="28">
        <f t="shared" si="1"/>
        <v>2904.6240000000003</v>
      </c>
      <c r="E9" s="28">
        <f t="shared" si="1"/>
        <v>1521.5130000000001</v>
      </c>
      <c r="F9" s="28">
        <f t="shared" si="1"/>
        <v>1521.5130000000001</v>
      </c>
      <c r="G9" s="28">
        <f t="shared" si="1"/>
        <v>0</v>
      </c>
      <c r="H9" s="28">
        <f t="shared" si="1"/>
        <v>13241.012</v>
      </c>
      <c r="I9" s="28">
        <f t="shared" si="1"/>
        <v>9776.810000000001</v>
      </c>
      <c r="J9" s="28">
        <f t="shared" si="1"/>
        <v>3464.2019999999993</v>
      </c>
      <c r="K9" s="28">
        <f t="shared" si="1"/>
        <v>3464.2019999999993</v>
      </c>
      <c r="L9" s="28">
        <f t="shared" si="1"/>
        <v>0</v>
      </c>
    </row>
    <row r="10" spans="1:12" s="18" customFormat="1" ht="34.5" customHeight="1">
      <c r="A10" s="26" t="s">
        <v>75</v>
      </c>
      <c r="B10" s="16" t="s">
        <v>71</v>
      </c>
      <c r="C10" s="28">
        <f aca="true" t="shared" si="2" ref="C10:L10">C64+C129</f>
        <v>154.355</v>
      </c>
      <c r="D10" s="28">
        <f t="shared" si="2"/>
        <v>4.5</v>
      </c>
      <c r="E10" s="28">
        <f t="shared" si="2"/>
        <v>149.855</v>
      </c>
      <c r="F10" s="28">
        <f t="shared" si="2"/>
        <v>149.855</v>
      </c>
      <c r="G10" s="28">
        <f t="shared" si="2"/>
        <v>0</v>
      </c>
      <c r="H10" s="28">
        <f t="shared" si="2"/>
        <v>13629.435</v>
      </c>
      <c r="I10" s="28">
        <f t="shared" si="2"/>
        <v>12.206</v>
      </c>
      <c r="J10" s="28">
        <f t="shared" si="2"/>
        <v>13617.229</v>
      </c>
      <c r="K10" s="28">
        <f t="shared" si="2"/>
        <v>13617.229</v>
      </c>
      <c r="L10" s="28">
        <f t="shared" si="2"/>
        <v>0</v>
      </c>
    </row>
    <row r="11" spans="1:12" s="18" customFormat="1" ht="34.5" customHeight="1">
      <c r="A11" s="26" t="s">
        <v>76</v>
      </c>
      <c r="B11" s="16" t="s">
        <v>105</v>
      </c>
      <c r="C11" s="28">
        <f>C130</f>
        <v>0</v>
      </c>
      <c r="D11" s="28">
        <f aca="true" t="shared" si="3" ref="D11:L12">D130</f>
        <v>0</v>
      </c>
      <c r="E11" s="28">
        <f t="shared" si="3"/>
        <v>0</v>
      </c>
      <c r="F11" s="78">
        <f t="shared" si="3"/>
        <v>0</v>
      </c>
      <c r="G11" s="28">
        <f t="shared" si="3"/>
        <v>0</v>
      </c>
      <c r="H11" s="28">
        <f t="shared" si="3"/>
        <v>12.29</v>
      </c>
      <c r="I11" s="28">
        <f t="shared" si="3"/>
        <v>8.38</v>
      </c>
      <c r="J11" s="28">
        <f t="shared" si="3"/>
        <v>3.9099999999999984</v>
      </c>
      <c r="K11" s="28">
        <f t="shared" si="3"/>
        <v>3.9099999999999984</v>
      </c>
      <c r="L11" s="28">
        <f t="shared" si="3"/>
        <v>0</v>
      </c>
    </row>
    <row r="12" spans="1:12" s="18" customFormat="1" ht="34.5" customHeight="1">
      <c r="A12" s="26" t="s">
        <v>77</v>
      </c>
      <c r="B12" s="16" t="s">
        <v>106</v>
      </c>
      <c r="C12" s="28">
        <f>C131</f>
        <v>0</v>
      </c>
      <c r="D12" s="28">
        <f t="shared" si="3"/>
        <v>0</v>
      </c>
      <c r="E12" s="28">
        <f t="shared" si="3"/>
        <v>0</v>
      </c>
      <c r="F12" s="78">
        <f t="shared" si="3"/>
        <v>0</v>
      </c>
      <c r="G12" s="28">
        <f t="shared" si="3"/>
        <v>0</v>
      </c>
      <c r="H12" s="28">
        <f t="shared" si="3"/>
        <v>12.29</v>
      </c>
      <c r="I12" s="28">
        <f t="shared" si="3"/>
        <v>8.965</v>
      </c>
      <c r="J12" s="28">
        <f t="shared" si="3"/>
        <v>3.3249999999999993</v>
      </c>
      <c r="K12" s="28">
        <f t="shared" si="3"/>
        <v>3.3249999999999993</v>
      </c>
      <c r="L12" s="28">
        <f t="shared" si="3"/>
        <v>0</v>
      </c>
    </row>
    <row r="13" spans="1:12" s="18" customFormat="1" ht="34.5" customHeight="1">
      <c r="A13" s="26" t="s">
        <v>78</v>
      </c>
      <c r="B13" s="16" t="s">
        <v>57</v>
      </c>
      <c r="C13" s="28">
        <f aca="true" t="shared" si="4" ref="C13:L13">C81+C90+C132</f>
        <v>2121.321</v>
      </c>
      <c r="D13" s="28">
        <f t="shared" si="4"/>
        <v>867.1370000000001</v>
      </c>
      <c r="E13" s="28">
        <f t="shared" si="4"/>
        <v>1254.1839999999997</v>
      </c>
      <c r="F13" s="28">
        <f t="shared" si="4"/>
        <v>1254.184</v>
      </c>
      <c r="G13" s="28">
        <f t="shared" si="4"/>
        <v>0</v>
      </c>
      <c r="H13" s="28">
        <f t="shared" si="4"/>
        <v>7242.835</v>
      </c>
      <c r="I13" s="28">
        <f t="shared" si="4"/>
        <v>260.12</v>
      </c>
      <c r="J13" s="28">
        <f t="shared" si="4"/>
        <v>6982.715</v>
      </c>
      <c r="K13" s="28">
        <f t="shared" si="4"/>
        <v>6982.715</v>
      </c>
      <c r="L13" s="28">
        <f t="shared" si="4"/>
        <v>0</v>
      </c>
    </row>
    <row r="14" spans="1:12" s="18" customFormat="1" ht="34.5" customHeight="1">
      <c r="A14" s="26" t="s">
        <v>79</v>
      </c>
      <c r="B14" s="16" t="s">
        <v>107</v>
      </c>
      <c r="C14" s="28">
        <f>C91</f>
        <v>0</v>
      </c>
      <c r="D14" s="28">
        <f aca="true" t="shared" si="5" ref="D14:L14">D91</f>
        <v>0</v>
      </c>
      <c r="E14" s="28">
        <f t="shared" si="5"/>
        <v>0</v>
      </c>
      <c r="F14" s="28">
        <f t="shared" si="5"/>
        <v>0</v>
      </c>
      <c r="G14" s="28">
        <f t="shared" si="5"/>
        <v>0</v>
      </c>
      <c r="H14" s="28">
        <f t="shared" si="5"/>
        <v>4620</v>
      </c>
      <c r="I14" s="28">
        <f t="shared" si="5"/>
        <v>137.44</v>
      </c>
      <c r="J14" s="28">
        <f t="shared" si="5"/>
        <v>4482.56</v>
      </c>
      <c r="K14" s="28">
        <f t="shared" si="5"/>
        <v>4482.56</v>
      </c>
      <c r="L14" s="28">
        <f t="shared" si="5"/>
        <v>0</v>
      </c>
    </row>
    <row r="15" spans="1:12" s="18" customFormat="1" ht="34.5" customHeight="1">
      <c r="A15" s="26" t="s">
        <v>80</v>
      </c>
      <c r="B15" s="16" t="s">
        <v>108</v>
      </c>
      <c r="C15" s="28">
        <f aca="true" t="shared" si="6" ref="C15:L15">C93+C133</f>
        <v>1912.842</v>
      </c>
      <c r="D15" s="28">
        <f t="shared" si="6"/>
        <v>228.234</v>
      </c>
      <c r="E15" s="28">
        <f t="shared" si="6"/>
        <v>1684.6080000000002</v>
      </c>
      <c r="F15" s="28">
        <f t="shared" si="6"/>
        <v>1684.6080000000002</v>
      </c>
      <c r="G15" s="28">
        <f t="shared" si="6"/>
        <v>0</v>
      </c>
      <c r="H15" s="28">
        <f t="shared" si="6"/>
        <v>3272.435</v>
      </c>
      <c r="I15" s="28">
        <f t="shared" si="6"/>
        <v>860.559</v>
      </c>
      <c r="J15" s="28">
        <f t="shared" si="6"/>
        <v>2411.8759999999997</v>
      </c>
      <c r="K15" s="28">
        <f t="shared" si="6"/>
        <v>2411.8759999999997</v>
      </c>
      <c r="L15" s="28">
        <f t="shared" si="6"/>
        <v>0</v>
      </c>
    </row>
    <row r="16" spans="1:12" s="18" customFormat="1" ht="34.5" customHeight="1">
      <c r="A16" s="26" t="s">
        <v>81</v>
      </c>
      <c r="B16" s="16" t="s">
        <v>72</v>
      </c>
      <c r="C16" s="28">
        <f aca="true" t="shared" si="7" ref="C16:L16">C108+C134</f>
        <v>349.361</v>
      </c>
      <c r="D16" s="28">
        <f t="shared" si="7"/>
        <v>149.22</v>
      </c>
      <c r="E16" s="28">
        <f t="shared" si="7"/>
        <v>200.141</v>
      </c>
      <c r="F16" s="28">
        <f t="shared" si="7"/>
        <v>186.301</v>
      </c>
      <c r="G16" s="28">
        <f t="shared" si="7"/>
        <v>13.840000000000003</v>
      </c>
      <c r="H16" s="28">
        <f t="shared" si="7"/>
        <v>4394.435</v>
      </c>
      <c r="I16" s="28">
        <f t="shared" si="7"/>
        <v>3030.303</v>
      </c>
      <c r="J16" s="28">
        <f t="shared" si="7"/>
        <v>1364.132</v>
      </c>
      <c r="K16" s="28">
        <f t="shared" si="7"/>
        <v>1364.132</v>
      </c>
      <c r="L16" s="28">
        <f t="shared" si="7"/>
        <v>0</v>
      </c>
    </row>
    <row r="17" spans="1:12" s="18" customFormat="1" ht="34.5" customHeight="1">
      <c r="A17" s="26" t="s">
        <v>82</v>
      </c>
      <c r="B17" s="16" t="s">
        <v>109</v>
      </c>
      <c r="C17" s="28">
        <f aca="true" t="shared" si="8" ref="C17:L17">C109+C135</f>
        <v>1133.676</v>
      </c>
      <c r="D17" s="28">
        <f t="shared" si="8"/>
        <v>556.388</v>
      </c>
      <c r="E17" s="28">
        <f t="shared" si="8"/>
        <v>577.2879999999999</v>
      </c>
      <c r="F17" s="28">
        <f t="shared" si="8"/>
        <v>577.2879999999999</v>
      </c>
      <c r="G17" s="28">
        <f t="shared" si="8"/>
        <v>0</v>
      </c>
      <c r="H17" s="28">
        <f t="shared" si="8"/>
        <v>3644.435</v>
      </c>
      <c r="I17" s="28">
        <f t="shared" si="8"/>
        <v>2682.3050000000003</v>
      </c>
      <c r="J17" s="28">
        <f t="shared" si="8"/>
        <v>962.1299999999998</v>
      </c>
      <c r="K17" s="28">
        <f t="shared" si="8"/>
        <v>962.1299999999998</v>
      </c>
      <c r="L17" s="28">
        <f t="shared" si="8"/>
        <v>0</v>
      </c>
    </row>
    <row r="18" spans="1:12" s="18" customFormat="1" ht="34.5" customHeight="1">
      <c r="A18" s="26" t="s">
        <v>83</v>
      </c>
      <c r="B18" s="16" t="s">
        <v>110</v>
      </c>
      <c r="C18" s="28">
        <f aca="true" t="shared" si="9" ref="C18:L18">C111+C136</f>
        <v>2743.355</v>
      </c>
      <c r="D18" s="28">
        <f t="shared" si="9"/>
        <v>2342.587</v>
      </c>
      <c r="E18" s="28">
        <f t="shared" si="9"/>
        <v>400.7680000000002</v>
      </c>
      <c r="F18" s="28">
        <f t="shared" si="9"/>
        <v>400.7680000000002</v>
      </c>
      <c r="G18" s="28">
        <f t="shared" si="9"/>
        <v>0</v>
      </c>
      <c r="H18" s="28">
        <f t="shared" si="9"/>
        <v>2968.435</v>
      </c>
      <c r="I18" s="28">
        <f t="shared" si="9"/>
        <v>2596.864</v>
      </c>
      <c r="J18" s="28">
        <f t="shared" si="9"/>
        <v>371.5710000000001</v>
      </c>
      <c r="K18" s="28">
        <f t="shared" si="9"/>
        <v>371.5710000000001</v>
      </c>
      <c r="L18" s="28">
        <f t="shared" si="9"/>
        <v>0</v>
      </c>
    </row>
    <row r="19" spans="1:12" s="18" customFormat="1" ht="34.5" customHeight="1">
      <c r="A19" s="26" t="s">
        <v>84</v>
      </c>
      <c r="B19" s="16" t="s">
        <v>111</v>
      </c>
      <c r="C19" s="28">
        <f>C125+C137</f>
        <v>0</v>
      </c>
      <c r="D19" s="28">
        <f aca="true" t="shared" si="10" ref="D19:L19">D125+D137</f>
        <v>0</v>
      </c>
      <c r="E19" s="28">
        <f t="shared" si="10"/>
        <v>0</v>
      </c>
      <c r="F19" s="79">
        <f t="shared" si="10"/>
        <v>0</v>
      </c>
      <c r="G19" s="28">
        <f t="shared" si="10"/>
        <v>0</v>
      </c>
      <c r="H19" s="28">
        <f t="shared" si="10"/>
        <v>1512.29</v>
      </c>
      <c r="I19" s="28">
        <f t="shared" si="10"/>
        <v>1231.352</v>
      </c>
      <c r="J19" s="28">
        <f t="shared" si="10"/>
        <v>280.93799999999993</v>
      </c>
      <c r="K19" s="28">
        <f t="shared" si="10"/>
        <v>280.93799999999993</v>
      </c>
      <c r="L19" s="28">
        <f t="shared" si="10"/>
        <v>0</v>
      </c>
    </row>
    <row r="20" spans="1:12" s="18" customFormat="1" ht="34.5" customHeight="1">
      <c r="A20" s="26" t="s">
        <v>85</v>
      </c>
      <c r="B20" s="16" t="s">
        <v>112</v>
      </c>
      <c r="C20" s="28">
        <f>C126</f>
        <v>0</v>
      </c>
      <c r="D20" s="28">
        <f aca="true" t="shared" si="11" ref="D20:L20">D126</f>
        <v>0</v>
      </c>
      <c r="E20" s="28">
        <f t="shared" si="11"/>
        <v>0</v>
      </c>
      <c r="F20" s="28">
        <f t="shared" si="11"/>
        <v>0</v>
      </c>
      <c r="G20" s="28">
        <f t="shared" si="11"/>
        <v>0</v>
      </c>
      <c r="H20" s="28">
        <f t="shared" si="11"/>
        <v>250</v>
      </c>
      <c r="I20" s="28">
        <f t="shared" si="11"/>
        <v>237.101</v>
      </c>
      <c r="J20" s="28">
        <f t="shared" si="11"/>
        <v>12.899000000000001</v>
      </c>
      <c r="K20" s="28">
        <f t="shared" si="11"/>
        <v>12.899000000000001</v>
      </c>
      <c r="L20" s="28">
        <f t="shared" si="11"/>
        <v>0</v>
      </c>
    </row>
    <row r="21" spans="1:12" s="18" customFormat="1" ht="34.5" customHeight="1">
      <c r="A21" s="26" t="s">
        <v>86</v>
      </c>
      <c r="B21" s="16" t="s">
        <v>113</v>
      </c>
      <c r="C21" s="28">
        <f>C138</f>
        <v>1.77</v>
      </c>
      <c r="D21" s="28">
        <f aca="true" t="shared" si="12" ref="D21:L23">D138</f>
        <v>0.77</v>
      </c>
      <c r="E21" s="28">
        <f t="shared" si="12"/>
        <v>1</v>
      </c>
      <c r="F21" s="28">
        <f t="shared" si="12"/>
        <v>1</v>
      </c>
      <c r="G21" s="28">
        <f t="shared" si="12"/>
        <v>0</v>
      </c>
      <c r="H21" s="28">
        <f t="shared" si="12"/>
        <v>12.29</v>
      </c>
      <c r="I21" s="28">
        <f t="shared" si="12"/>
        <v>11.09</v>
      </c>
      <c r="J21" s="28">
        <f t="shared" si="12"/>
        <v>1.1999999999999993</v>
      </c>
      <c r="K21" s="28">
        <f t="shared" si="12"/>
        <v>1.1999999999999993</v>
      </c>
      <c r="L21" s="28">
        <f t="shared" si="12"/>
        <v>0</v>
      </c>
    </row>
    <row r="22" spans="1:12" s="18" customFormat="1" ht="34.5" customHeight="1">
      <c r="A22" s="26" t="s">
        <v>87</v>
      </c>
      <c r="B22" s="16" t="s">
        <v>114</v>
      </c>
      <c r="C22" s="28">
        <f>C139</f>
        <v>0.07</v>
      </c>
      <c r="D22" s="28">
        <f t="shared" si="12"/>
        <v>0</v>
      </c>
      <c r="E22" s="28">
        <f t="shared" si="12"/>
        <v>0.07</v>
      </c>
      <c r="F22" s="28">
        <f t="shared" si="12"/>
        <v>0.07</v>
      </c>
      <c r="G22" s="28">
        <f t="shared" si="12"/>
        <v>0</v>
      </c>
      <c r="H22" s="28">
        <f t="shared" si="12"/>
        <v>12.29</v>
      </c>
      <c r="I22" s="28">
        <f t="shared" si="12"/>
        <v>9.6</v>
      </c>
      <c r="J22" s="28">
        <f t="shared" si="12"/>
        <v>2.6899999999999995</v>
      </c>
      <c r="K22" s="28">
        <f t="shared" si="12"/>
        <v>2.6899999999999995</v>
      </c>
      <c r="L22" s="28">
        <f t="shared" si="12"/>
        <v>0</v>
      </c>
    </row>
    <row r="23" spans="1:12" s="18" customFormat="1" ht="34.5" customHeight="1">
      <c r="A23" s="26" t="s">
        <v>88</v>
      </c>
      <c r="B23" s="16" t="s">
        <v>115</v>
      </c>
      <c r="C23" s="28">
        <f>C140</f>
        <v>3.57</v>
      </c>
      <c r="D23" s="28">
        <f t="shared" si="12"/>
        <v>0</v>
      </c>
      <c r="E23" s="28">
        <f t="shared" si="12"/>
        <v>3.57</v>
      </c>
      <c r="F23" s="28">
        <f t="shared" si="12"/>
        <v>3.57</v>
      </c>
      <c r="G23" s="28">
        <f t="shared" si="12"/>
        <v>0</v>
      </c>
      <c r="H23" s="28">
        <f t="shared" si="12"/>
        <v>12.29</v>
      </c>
      <c r="I23" s="28">
        <f t="shared" si="12"/>
        <v>0</v>
      </c>
      <c r="J23" s="28">
        <f t="shared" si="12"/>
        <v>12.29</v>
      </c>
      <c r="K23" s="28">
        <f t="shared" si="12"/>
        <v>12.29</v>
      </c>
      <c r="L23" s="28">
        <f t="shared" si="12"/>
        <v>0</v>
      </c>
    </row>
    <row r="24" spans="1:12" s="18" customFormat="1" ht="34.5" customHeight="1">
      <c r="A24" s="26" t="s">
        <v>116</v>
      </c>
      <c r="B24" s="16" t="s">
        <v>117</v>
      </c>
      <c r="C24" s="28">
        <f>C122+C141</f>
        <v>0</v>
      </c>
      <c r="D24" s="28">
        <f aca="true" t="shared" si="13" ref="D24:L24">D122+D141</f>
        <v>0</v>
      </c>
      <c r="E24" s="28">
        <f t="shared" si="13"/>
        <v>0</v>
      </c>
      <c r="F24" s="28">
        <f t="shared" si="13"/>
        <v>0</v>
      </c>
      <c r="G24" s="28">
        <f t="shared" si="13"/>
        <v>0</v>
      </c>
      <c r="H24" s="28">
        <f t="shared" si="13"/>
        <v>365.83500000000004</v>
      </c>
      <c r="I24" s="28">
        <f t="shared" si="13"/>
        <v>364.974</v>
      </c>
      <c r="J24" s="28">
        <f t="shared" si="13"/>
        <v>0.8610000000000184</v>
      </c>
      <c r="K24" s="28">
        <f t="shared" si="13"/>
        <v>0.8610000000000184</v>
      </c>
      <c r="L24" s="28">
        <f t="shared" si="13"/>
        <v>0</v>
      </c>
    </row>
    <row r="25" spans="1:12" s="18" customFormat="1" ht="34.5" customHeight="1">
      <c r="A25" s="26" t="s">
        <v>118</v>
      </c>
      <c r="B25" s="14" t="s">
        <v>119</v>
      </c>
      <c r="C25" s="28">
        <f>C142</f>
        <v>0.079</v>
      </c>
      <c r="D25" s="28">
        <f aca="true" t="shared" si="14" ref="D25:L25">D142</f>
        <v>0</v>
      </c>
      <c r="E25" s="28">
        <f t="shared" si="14"/>
        <v>0.079</v>
      </c>
      <c r="F25" s="28">
        <f t="shared" si="14"/>
        <v>0.079</v>
      </c>
      <c r="G25" s="28">
        <f t="shared" si="14"/>
        <v>0</v>
      </c>
      <c r="H25" s="28">
        <f t="shared" si="14"/>
        <v>12.29</v>
      </c>
      <c r="I25" s="28">
        <v>12.29</v>
      </c>
      <c r="J25" s="28">
        <f t="shared" si="14"/>
        <v>0</v>
      </c>
      <c r="K25" s="28">
        <f t="shared" si="14"/>
        <v>0</v>
      </c>
      <c r="L25" s="28">
        <f t="shared" si="14"/>
        <v>0</v>
      </c>
    </row>
    <row r="26" spans="1:12" s="18" customFormat="1" ht="34.5" customHeight="1">
      <c r="A26" s="26" t="s">
        <v>120</v>
      </c>
      <c r="B26" s="16" t="s">
        <v>122</v>
      </c>
      <c r="C26" s="28">
        <f>C143</f>
        <v>0.148</v>
      </c>
      <c r="D26" s="28">
        <f aca="true" t="shared" si="15" ref="D26:L26">D143</f>
        <v>0</v>
      </c>
      <c r="E26" s="28">
        <f t="shared" si="15"/>
        <v>0.148</v>
      </c>
      <c r="F26" s="28">
        <f t="shared" si="15"/>
        <v>0.148</v>
      </c>
      <c r="G26" s="28">
        <f t="shared" si="15"/>
        <v>0</v>
      </c>
      <c r="H26" s="28">
        <f t="shared" si="15"/>
        <v>12.29</v>
      </c>
      <c r="I26" s="28">
        <f t="shared" si="15"/>
        <v>12.29</v>
      </c>
      <c r="J26" s="28">
        <f t="shared" si="15"/>
        <v>0</v>
      </c>
      <c r="K26" s="28">
        <f t="shared" si="15"/>
        <v>0</v>
      </c>
      <c r="L26" s="28">
        <f t="shared" si="15"/>
        <v>0</v>
      </c>
    </row>
    <row r="27" spans="1:12" s="18" customFormat="1" ht="34.5" customHeight="1">
      <c r="A27" s="26" t="s">
        <v>121</v>
      </c>
      <c r="B27" s="30" t="s">
        <v>124</v>
      </c>
      <c r="C27" s="28">
        <f>C94</f>
        <v>2964.399</v>
      </c>
      <c r="D27" s="28">
        <f aca="true" t="shared" si="16" ref="D27:L28">D94</f>
        <v>2943</v>
      </c>
      <c r="E27" s="28">
        <f t="shared" si="16"/>
        <v>21.398999999999887</v>
      </c>
      <c r="F27" s="28">
        <f t="shared" si="16"/>
        <v>21.398999999999887</v>
      </c>
      <c r="G27" s="28">
        <f t="shared" si="16"/>
        <v>0</v>
      </c>
      <c r="H27" s="28">
        <f t="shared" si="16"/>
        <v>8500</v>
      </c>
      <c r="I27" s="28">
        <f t="shared" si="16"/>
        <v>2455.069</v>
      </c>
      <c r="J27" s="28">
        <f t="shared" si="16"/>
        <v>6044.9310000000005</v>
      </c>
      <c r="K27" s="28">
        <f t="shared" si="16"/>
        <v>6044.9310000000005</v>
      </c>
      <c r="L27" s="28">
        <f t="shared" si="16"/>
        <v>0</v>
      </c>
    </row>
    <row r="28" spans="1:12" s="18" customFormat="1" ht="34.5" customHeight="1">
      <c r="A28" s="26" t="s">
        <v>123</v>
      </c>
      <c r="B28" s="30" t="s">
        <v>126</v>
      </c>
      <c r="C28" s="28">
        <f>C95</f>
        <v>3500</v>
      </c>
      <c r="D28" s="28">
        <f t="shared" si="16"/>
        <v>3198.205</v>
      </c>
      <c r="E28" s="28">
        <f t="shared" si="16"/>
        <v>301.7950000000001</v>
      </c>
      <c r="F28" s="28">
        <f t="shared" si="16"/>
        <v>301.7950000000001</v>
      </c>
      <c r="G28" s="28">
        <f t="shared" si="16"/>
        <v>0</v>
      </c>
      <c r="H28" s="28">
        <f t="shared" si="16"/>
        <v>8500</v>
      </c>
      <c r="I28" s="28">
        <f t="shared" si="16"/>
        <v>0</v>
      </c>
      <c r="J28" s="28">
        <f t="shared" si="16"/>
        <v>8500</v>
      </c>
      <c r="K28" s="28">
        <f t="shared" si="16"/>
        <v>8500</v>
      </c>
      <c r="L28" s="28">
        <f t="shared" si="16"/>
        <v>0</v>
      </c>
    </row>
    <row r="29" spans="1:12" s="18" customFormat="1" ht="34.5" customHeight="1">
      <c r="A29" s="26" t="s">
        <v>125</v>
      </c>
      <c r="B29" s="17" t="s">
        <v>39</v>
      </c>
      <c r="C29" s="28">
        <f>C43+C53+C67+C76+C96+C112</f>
        <v>3223.291</v>
      </c>
      <c r="D29" s="28">
        <f aca="true" t="shared" si="17" ref="D29:L29">D43+D53+D67+D76+D96+D112</f>
        <v>3198.902</v>
      </c>
      <c r="E29" s="28">
        <f t="shared" si="17"/>
        <v>24.38899999999998</v>
      </c>
      <c r="F29" s="28">
        <f t="shared" si="17"/>
        <v>24.38899999999998</v>
      </c>
      <c r="G29" s="28">
        <f t="shared" si="17"/>
        <v>0</v>
      </c>
      <c r="H29" s="28">
        <f t="shared" si="17"/>
        <v>20451.578999999998</v>
      </c>
      <c r="I29" s="28">
        <f t="shared" si="17"/>
        <v>12813.721</v>
      </c>
      <c r="J29" s="28">
        <f t="shared" si="17"/>
        <v>7637.858</v>
      </c>
      <c r="K29" s="28">
        <f t="shared" si="17"/>
        <v>7637.858</v>
      </c>
      <c r="L29" s="28">
        <f t="shared" si="17"/>
        <v>0</v>
      </c>
    </row>
    <row r="30" spans="1:12" s="18" customFormat="1" ht="34.5" customHeight="1">
      <c r="A30" s="26" t="s">
        <v>127</v>
      </c>
      <c r="B30" s="17" t="s">
        <v>40</v>
      </c>
      <c r="C30" s="28">
        <f>C97</f>
        <v>901.07</v>
      </c>
      <c r="D30" s="28">
        <f aca="true" t="shared" si="18" ref="D30:L30">D97</f>
        <v>256.32</v>
      </c>
      <c r="E30" s="28">
        <f t="shared" si="18"/>
        <v>644.75</v>
      </c>
      <c r="F30" s="28">
        <f t="shared" si="18"/>
        <v>644.75</v>
      </c>
      <c r="G30" s="28">
        <f t="shared" si="18"/>
        <v>0</v>
      </c>
      <c r="H30" s="28">
        <f t="shared" si="18"/>
        <v>1000</v>
      </c>
      <c r="I30" s="28">
        <f t="shared" si="18"/>
        <v>809.75</v>
      </c>
      <c r="J30" s="28">
        <f t="shared" si="18"/>
        <v>190.25</v>
      </c>
      <c r="K30" s="28">
        <f t="shared" si="18"/>
        <v>190.25</v>
      </c>
      <c r="L30" s="28">
        <f t="shared" si="18"/>
        <v>0</v>
      </c>
    </row>
    <row r="31" spans="1:12" s="18" customFormat="1" ht="34.5" customHeight="1">
      <c r="A31" s="26" t="s">
        <v>128</v>
      </c>
      <c r="B31" s="17" t="s">
        <v>41</v>
      </c>
      <c r="C31" s="28">
        <f>C44+C54+C68+C85+C98</f>
        <v>3106.187</v>
      </c>
      <c r="D31" s="28">
        <f aca="true" t="shared" si="19" ref="D31:L31">D44+D54+D68+D85+D98</f>
        <v>3052.192</v>
      </c>
      <c r="E31" s="28">
        <f t="shared" si="19"/>
        <v>53.99500000000012</v>
      </c>
      <c r="F31" s="28">
        <f t="shared" si="19"/>
        <v>53.99500000000012</v>
      </c>
      <c r="G31" s="28">
        <f t="shared" si="19"/>
        <v>0</v>
      </c>
      <c r="H31" s="28">
        <f t="shared" si="19"/>
        <v>8909.098</v>
      </c>
      <c r="I31" s="28">
        <f t="shared" si="19"/>
        <v>4855.505999999999</v>
      </c>
      <c r="J31" s="28">
        <f t="shared" si="19"/>
        <v>4053.592</v>
      </c>
      <c r="K31" s="28">
        <f t="shared" si="19"/>
        <v>4053.592</v>
      </c>
      <c r="L31" s="28">
        <f t="shared" si="19"/>
        <v>0</v>
      </c>
    </row>
    <row r="32" spans="1:12" s="18" customFormat="1" ht="34.5" customHeight="1">
      <c r="A32" s="26" t="s">
        <v>129</v>
      </c>
      <c r="B32" s="17" t="s">
        <v>42</v>
      </c>
      <c r="C32" s="28">
        <f>C45+C55+C99</f>
        <v>189.857</v>
      </c>
      <c r="D32" s="28">
        <f aca="true" t="shared" si="20" ref="D32:L32">D45+D55+D99</f>
        <v>176.624</v>
      </c>
      <c r="E32" s="28">
        <f t="shared" si="20"/>
        <v>13.232999999999986</v>
      </c>
      <c r="F32" s="28">
        <f t="shared" si="20"/>
        <v>11.856999999999989</v>
      </c>
      <c r="G32" s="28">
        <f t="shared" si="20"/>
        <v>1.3759999999999977</v>
      </c>
      <c r="H32" s="28">
        <f t="shared" si="20"/>
        <v>6355.757</v>
      </c>
      <c r="I32" s="28">
        <f t="shared" si="20"/>
        <v>1089.2450000000001</v>
      </c>
      <c r="J32" s="28">
        <f t="shared" si="20"/>
        <v>5266.512</v>
      </c>
      <c r="K32" s="28">
        <f t="shared" si="20"/>
        <v>5266.512</v>
      </c>
      <c r="L32" s="28">
        <f t="shared" si="20"/>
        <v>0</v>
      </c>
    </row>
    <row r="33" spans="1:12" s="18" customFormat="1" ht="34.5" customHeight="1">
      <c r="A33" s="26" t="s">
        <v>130</v>
      </c>
      <c r="B33" s="17" t="s">
        <v>43</v>
      </c>
      <c r="C33" s="28">
        <f>C46+C56+C69+C77+C100+C113</f>
        <v>2493.905</v>
      </c>
      <c r="D33" s="28">
        <f aca="true" t="shared" si="21" ref="D33:L33">D46+D56+D69+D77+D100+D113</f>
        <v>1086.024</v>
      </c>
      <c r="E33" s="28">
        <f t="shared" si="21"/>
        <v>1407.881</v>
      </c>
      <c r="F33" s="28">
        <f t="shared" si="21"/>
        <v>1407.881</v>
      </c>
      <c r="G33" s="28">
        <f t="shared" si="21"/>
        <v>0</v>
      </c>
      <c r="H33" s="28">
        <f t="shared" si="21"/>
        <v>8196.867</v>
      </c>
      <c r="I33" s="28">
        <f t="shared" si="21"/>
        <v>3555.814</v>
      </c>
      <c r="J33" s="28">
        <f t="shared" si="21"/>
        <v>4641.053000000001</v>
      </c>
      <c r="K33" s="28">
        <f t="shared" si="21"/>
        <v>4641.053000000001</v>
      </c>
      <c r="L33" s="28">
        <f t="shared" si="21"/>
        <v>0</v>
      </c>
    </row>
    <row r="34" spans="1:12" s="18" customFormat="1" ht="34.5" customHeight="1">
      <c r="A34" s="26" t="s">
        <v>131</v>
      </c>
      <c r="B34" s="17" t="s">
        <v>44</v>
      </c>
      <c r="C34" s="28">
        <f>C57+C78+C101</f>
        <v>768.879</v>
      </c>
      <c r="D34" s="28">
        <f aca="true" t="shared" si="22" ref="D34:L34">D57+D78+D101</f>
        <v>761.238</v>
      </c>
      <c r="E34" s="28">
        <f t="shared" si="22"/>
        <v>7.640999999999948</v>
      </c>
      <c r="F34" s="28">
        <f t="shared" si="22"/>
        <v>7.640999999999948</v>
      </c>
      <c r="G34" s="28">
        <f t="shared" si="22"/>
        <v>0</v>
      </c>
      <c r="H34" s="28">
        <f t="shared" si="22"/>
        <v>5728.862</v>
      </c>
      <c r="I34" s="28">
        <f t="shared" si="22"/>
        <v>1195.227</v>
      </c>
      <c r="J34" s="28">
        <f t="shared" si="22"/>
        <v>4533.635</v>
      </c>
      <c r="K34" s="28">
        <f t="shared" si="22"/>
        <v>4533.635</v>
      </c>
      <c r="L34" s="28">
        <f t="shared" si="22"/>
        <v>0</v>
      </c>
    </row>
    <row r="35" spans="1:12" s="18" customFormat="1" ht="34.5" customHeight="1">
      <c r="A35" s="26" t="s">
        <v>132</v>
      </c>
      <c r="B35" s="17" t="s">
        <v>45</v>
      </c>
      <c r="C35" s="28">
        <f aca="true" t="shared" si="23" ref="C35:L35">C47+C58+C70+C79+C86+C102+C114+C144</f>
        <v>6416.168</v>
      </c>
      <c r="D35" s="28">
        <f t="shared" si="23"/>
        <v>5970.177</v>
      </c>
      <c r="E35" s="28">
        <f t="shared" si="23"/>
        <v>445.99099999999976</v>
      </c>
      <c r="F35" s="28">
        <f t="shared" si="23"/>
        <v>445.99099999999976</v>
      </c>
      <c r="G35" s="28">
        <f t="shared" si="23"/>
        <v>0</v>
      </c>
      <c r="H35" s="28">
        <f t="shared" si="23"/>
        <v>26772.004</v>
      </c>
      <c r="I35" s="28">
        <f t="shared" si="23"/>
        <v>18975.046999999995</v>
      </c>
      <c r="J35" s="28">
        <f t="shared" si="23"/>
        <v>7796.957000000002</v>
      </c>
      <c r="K35" s="28">
        <f t="shared" si="23"/>
        <v>7796.957000000002</v>
      </c>
      <c r="L35" s="28">
        <f t="shared" si="23"/>
        <v>0</v>
      </c>
    </row>
    <row r="36" spans="1:12" s="18" customFormat="1" ht="34.5" customHeight="1">
      <c r="A36" s="26" t="s">
        <v>133</v>
      </c>
      <c r="B36" s="17" t="s">
        <v>46</v>
      </c>
      <c r="C36" s="28">
        <f>C48+C59+C103+C115</f>
        <v>1582.5059999999999</v>
      </c>
      <c r="D36" s="28">
        <f aca="true" t="shared" si="24" ref="D36:L36">D48+D59+D103+D115</f>
        <v>1567.8600000000001</v>
      </c>
      <c r="E36" s="28">
        <f t="shared" si="24"/>
        <v>14.645999999999887</v>
      </c>
      <c r="F36" s="28">
        <f t="shared" si="24"/>
        <v>14.645999999999887</v>
      </c>
      <c r="G36" s="28">
        <f t="shared" si="24"/>
        <v>0</v>
      </c>
      <c r="H36" s="28">
        <f t="shared" si="24"/>
        <v>8499.841</v>
      </c>
      <c r="I36" s="28">
        <f t="shared" si="24"/>
        <v>4692.351000000001</v>
      </c>
      <c r="J36" s="28">
        <f t="shared" si="24"/>
        <v>3807.49</v>
      </c>
      <c r="K36" s="28">
        <f t="shared" si="24"/>
        <v>3807.49</v>
      </c>
      <c r="L36" s="28">
        <f t="shared" si="24"/>
        <v>0</v>
      </c>
    </row>
    <row r="37" spans="1:12" s="18" customFormat="1" ht="34.5" customHeight="1">
      <c r="A37" s="26" t="s">
        <v>134</v>
      </c>
      <c r="B37" s="17" t="s">
        <v>47</v>
      </c>
      <c r="C37" s="28">
        <f>C49+C60+C71+C104</f>
        <v>1289.501</v>
      </c>
      <c r="D37" s="28">
        <f aca="true" t="shared" si="25" ref="D37:L37">D49+D60+D71+D104</f>
        <v>1267.3999999999999</v>
      </c>
      <c r="E37" s="28">
        <f t="shared" si="25"/>
        <v>22.101000000000028</v>
      </c>
      <c r="F37" s="28">
        <f t="shared" si="25"/>
        <v>22.101000000000028</v>
      </c>
      <c r="G37" s="28">
        <f t="shared" si="25"/>
        <v>0</v>
      </c>
      <c r="H37" s="28">
        <f t="shared" si="25"/>
        <v>12152.125</v>
      </c>
      <c r="I37" s="28">
        <f t="shared" si="25"/>
        <v>7983.379999999999</v>
      </c>
      <c r="J37" s="28">
        <f t="shared" si="25"/>
        <v>4168.745000000001</v>
      </c>
      <c r="K37" s="28">
        <f t="shared" si="25"/>
        <v>4168.745000000001</v>
      </c>
      <c r="L37" s="28">
        <f t="shared" si="25"/>
        <v>0</v>
      </c>
    </row>
    <row r="38" spans="1:12" s="18" customFormat="1" ht="34.5" customHeight="1">
      <c r="A38" s="26" t="s">
        <v>135</v>
      </c>
      <c r="B38" s="17" t="s">
        <v>61</v>
      </c>
      <c r="C38" s="28">
        <f>C50+C61+C87+C105</f>
        <v>838.6179999999999</v>
      </c>
      <c r="D38" s="28">
        <f aca="true" t="shared" si="26" ref="D38:L38">D50+D61+D87+D105</f>
        <v>25</v>
      </c>
      <c r="E38" s="28">
        <f t="shared" si="26"/>
        <v>813.618</v>
      </c>
      <c r="F38" s="28">
        <f t="shared" si="26"/>
        <v>813.618</v>
      </c>
      <c r="G38" s="28">
        <f t="shared" si="26"/>
        <v>0</v>
      </c>
      <c r="H38" s="28">
        <f t="shared" si="26"/>
        <v>1075.433</v>
      </c>
      <c r="I38" s="28">
        <f t="shared" si="26"/>
        <v>432.57</v>
      </c>
      <c r="J38" s="28">
        <f t="shared" si="26"/>
        <v>642.863</v>
      </c>
      <c r="K38" s="28">
        <f t="shared" si="26"/>
        <v>642.863</v>
      </c>
      <c r="L38" s="28">
        <f t="shared" si="26"/>
        <v>0</v>
      </c>
    </row>
    <row r="39" spans="1:12" s="18" customFormat="1" ht="34.5" customHeight="1">
      <c r="A39" s="26" t="s">
        <v>136</v>
      </c>
      <c r="B39" s="16" t="s">
        <v>62</v>
      </c>
      <c r="C39" s="28">
        <f>C51+C62+C145+C106</f>
        <v>1867.757</v>
      </c>
      <c r="D39" s="28">
        <f aca="true" t="shared" si="27" ref="D39:L39">D51+D62+D145+D106</f>
        <v>915.42</v>
      </c>
      <c r="E39" s="28">
        <f t="shared" si="27"/>
        <v>952.337</v>
      </c>
      <c r="F39" s="28">
        <f t="shared" si="27"/>
        <v>952.337</v>
      </c>
      <c r="G39" s="28">
        <f t="shared" si="27"/>
        <v>0</v>
      </c>
      <c r="H39" s="28">
        <f t="shared" si="27"/>
        <v>5903.842000000001</v>
      </c>
      <c r="I39" s="28">
        <f t="shared" si="27"/>
        <v>2319.611</v>
      </c>
      <c r="J39" s="28">
        <f t="shared" si="27"/>
        <v>3584.231</v>
      </c>
      <c r="K39" s="28">
        <f t="shared" si="27"/>
        <v>3584.231</v>
      </c>
      <c r="L39" s="28">
        <f t="shared" si="27"/>
        <v>0</v>
      </c>
    </row>
    <row r="40" spans="1:12" s="18" customFormat="1" ht="34.5" customHeight="1">
      <c r="A40" s="26"/>
      <c r="B40" s="19" t="s">
        <v>89</v>
      </c>
      <c r="C40" s="28"/>
      <c r="D40" s="28"/>
      <c r="E40" s="28"/>
      <c r="F40" s="28"/>
      <c r="G40" s="28"/>
      <c r="H40" s="28"/>
      <c r="I40" s="28"/>
      <c r="J40" s="28"/>
      <c r="K40" s="28"/>
      <c r="L40" s="28"/>
    </row>
    <row r="41" spans="1:12" s="3" customFormat="1" ht="42" customHeight="1">
      <c r="A41" s="9" t="s">
        <v>1</v>
      </c>
      <c r="B41" s="10" t="s">
        <v>7</v>
      </c>
      <c r="C41" s="28">
        <f aca="true" t="shared" si="28" ref="C41:L41">C42+C52</f>
        <v>8517.617</v>
      </c>
      <c r="D41" s="28">
        <f t="shared" si="28"/>
        <v>8368.98</v>
      </c>
      <c r="E41" s="28">
        <f t="shared" si="28"/>
        <v>148.63699999999972</v>
      </c>
      <c r="F41" s="28">
        <f t="shared" si="28"/>
        <v>148.63699999999972</v>
      </c>
      <c r="G41" s="11">
        <f t="shared" si="28"/>
        <v>0</v>
      </c>
      <c r="H41" s="28">
        <f t="shared" si="28"/>
        <v>34419.762</v>
      </c>
      <c r="I41" s="28">
        <f t="shared" si="28"/>
        <v>32671.734999999993</v>
      </c>
      <c r="J41" s="28">
        <f t="shared" si="28"/>
        <v>1748.0270000000028</v>
      </c>
      <c r="K41" s="28">
        <f t="shared" si="28"/>
        <v>1748.0270000000028</v>
      </c>
      <c r="L41" s="28">
        <f t="shared" si="28"/>
        <v>0</v>
      </c>
    </row>
    <row r="42" spans="1:12" ht="24.75" customHeight="1">
      <c r="A42" s="31">
        <v>1</v>
      </c>
      <c r="B42" s="32" t="s">
        <v>137</v>
      </c>
      <c r="C42" s="34">
        <f aca="true" t="shared" si="29" ref="C42:L42">SUM(C43:C51)</f>
        <v>8330.458</v>
      </c>
      <c r="D42" s="34">
        <f t="shared" si="29"/>
        <v>8209.98</v>
      </c>
      <c r="E42" s="34">
        <f t="shared" si="29"/>
        <v>120.4779999999997</v>
      </c>
      <c r="F42" s="34">
        <f t="shared" si="29"/>
        <v>120.4779999999997</v>
      </c>
      <c r="G42" s="34">
        <f t="shared" si="29"/>
        <v>0</v>
      </c>
      <c r="H42" s="35">
        <f t="shared" si="29"/>
        <v>32120.083000000002</v>
      </c>
      <c r="I42" s="35">
        <f t="shared" si="29"/>
        <v>31327.600999999995</v>
      </c>
      <c r="J42" s="35">
        <f t="shared" si="29"/>
        <v>792.4820000000027</v>
      </c>
      <c r="K42" s="35">
        <f t="shared" si="29"/>
        <v>792.4820000000027</v>
      </c>
      <c r="L42" s="35">
        <f t="shared" si="29"/>
        <v>0</v>
      </c>
    </row>
    <row r="43" spans="1:12" ht="24.75" customHeight="1">
      <c r="A43" s="36" t="s">
        <v>8</v>
      </c>
      <c r="B43" s="37" t="s">
        <v>39</v>
      </c>
      <c r="C43" s="38">
        <v>1011.268</v>
      </c>
      <c r="D43" s="38">
        <v>1010</v>
      </c>
      <c r="E43" s="38">
        <f aca="true" t="shared" si="30" ref="E43:E51">C43-D43</f>
        <v>1.268000000000029</v>
      </c>
      <c r="F43" s="11">
        <v>1.268000000000029</v>
      </c>
      <c r="G43" s="38">
        <f>E43-F43</f>
        <v>0</v>
      </c>
      <c r="H43" s="38">
        <v>5423.004</v>
      </c>
      <c r="I43" s="38">
        <v>5380</v>
      </c>
      <c r="J43" s="38">
        <f>H43-I43</f>
        <v>43.003999999999905</v>
      </c>
      <c r="K43" s="38">
        <v>43.003999999999905</v>
      </c>
      <c r="L43" s="38">
        <f>J43-K43</f>
        <v>0</v>
      </c>
    </row>
    <row r="44" spans="1:12" ht="24.75" customHeight="1">
      <c r="A44" s="36" t="s">
        <v>9</v>
      </c>
      <c r="B44" s="37" t="s">
        <v>41</v>
      </c>
      <c r="C44" s="38">
        <v>1337.122</v>
      </c>
      <c r="D44" s="38">
        <v>1330</v>
      </c>
      <c r="E44" s="38">
        <f t="shared" si="30"/>
        <v>7.122000000000071</v>
      </c>
      <c r="F44" s="51">
        <v>7.122000000000071</v>
      </c>
      <c r="G44" s="38"/>
      <c r="H44" s="38">
        <v>1753.302</v>
      </c>
      <c r="I44" s="38">
        <v>1745.5</v>
      </c>
      <c r="J44" s="38">
        <f>H44-I44</f>
        <v>7.801999999999907</v>
      </c>
      <c r="K44" s="51">
        <v>7.801999999999907</v>
      </c>
      <c r="L44" s="38"/>
    </row>
    <row r="45" spans="1:12" ht="24.75" customHeight="1">
      <c r="A45" s="36" t="s">
        <v>10</v>
      </c>
      <c r="B45" s="37" t="s">
        <v>42</v>
      </c>
      <c r="C45" s="38">
        <v>138.95</v>
      </c>
      <c r="D45" s="38">
        <v>130</v>
      </c>
      <c r="E45" s="38">
        <f t="shared" si="30"/>
        <v>8.949999999999989</v>
      </c>
      <c r="F45" s="38">
        <f>E45</f>
        <v>8.949999999999989</v>
      </c>
      <c r="G45" s="38"/>
      <c r="H45" s="38">
        <v>285.421</v>
      </c>
      <c r="I45" s="38">
        <v>285.421</v>
      </c>
      <c r="J45" s="80"/>
      <c r="K45" s="80"/>
      <c r="L45" s="33"/>
    </row>
    <row r="46" spans="1:12" ht="24.75" customHeight="1">
      <c r="A46" s="36" t="s">
        <v>11</v>
      </c>
      <c r="B46" s="37" t="s">
        <v>43</v>
      </c>
      <c r="C46" s="38">
        <v>433.269</v>
      </c>
      <c r="D46" s="38">
        <v>339.98</v>
      </c>
      <c r="E46" s="38">
        <f t="shared" si="30"/>
        <v>93.28899999999999</v>
      </c>
      <c r="F46" s="38">
        <f>E46</f>
        <v>93.28899999999999</v>
      </c>
      <c r="G46" s="38"/>
      <c r="H46" s="38">
        <v>458.713</v>
      </c>
      <c r="I46" s="38">
        <v>59.98</v>
      </c>
      <c r="J46" s="38">
        <f aca="true" t="shared" si="31" ref="J46:J51">H46-I46</f>
        <v>398.733</v>
      </c>
      <c r="K46" s="38">
        <v>398.733</v>
      </c>
      <c r="L46" s="33"/>
    </row>
    <row r="47" spans="1:12" ht="24.75" customHeight="1">
      <c r="A47" s="36" t="s">
        <v>12</v>
      </c>
      <c r="B47" s="37" t="s">
        <v>45</v>
      </c>
      <c r="C47" s="38">
        <v>4241.677</v>
      </c>
      <c r="D47" s="38">
        <v>4240</v>
      </c>
      <c r="E47" s="81">
        <f t="shared" si="30"/>
        <v>1.6769999999996799</v>
      </c>
      <c r="F47" s="38">
        <v>1.6769999999996799</v>
      </c>
      <c r="G47" s="81">
        <f>E47-F47</f>
        <v>0</v>
      </c>
      <c r="H47" s="38">
        <v>16992.757</v>
      </c>
      <c r="I47" s="45">
        <v>16987.1</v>
      </c>
      <c r="J47" s="81">
        <f t="shared" si="31"/>
        <v>5.657000000002881</v>
      </c>
      <c r="K47" s="81">
        <v>5.657000000002881</v>
      </c>
      <c r="L47" s="38">
        <f>J47-K47</f>
        <v>0</v>
      </c>
    </row>
    <row r="48" spans="1:12" ht="24.75" customHeight="1">
      <c r="A48" s="36" t="s">
        <v>13</v>
      </c>
      <c r="B48" s="37" t="s">
        <v>46</v>
      </c>
      <c r="C48" s="38">
        <v>605.954</v>
      </c>
      <c r="D48" s="38">
        <v>600</v>
      </c>
      <c r="E48" s="38">
        <f t="shared" si="30"/>
        <v>5.953999999999951</v>
      </c>
      <c r="F48" s="38">
        <f>E48</f>
        <v>5.953999999999951</v>
      </c>
      <c r="G48" s="38">
        <f>E48-F48</f>
        <v>0</v>
      </c>
      <c r="H48" s="38">
        <v>3343.506</v>
      </c>
      <c r="I48" s="38">
        <v>3343.5</v>
      </c>
      <c r="J48" s="38">
        <f t="shared" si="31"/>
        <v>0.005999999999858119</v>
      </c>
      <c r="K48" s="38">
        <f>J48</f>
        <v>0.005999999999858119</v>
      </c>
      <c r="L48" s="38">
        <f>J48-K48</f>
        <v>0</v>
      </c>
    </row>
    <row r="49" spans="1:12" ht="24.75" customHeight="1">
      <c r="A49" s="36" t="s">
        <v>14</v>
      </c>
      <c r="B49" s="37" t="s">
        <v>47</v>
      </c>
      <c r="C49" s="38">
        <v>50.292</v>
      </c>
      <c r="D49" s="38">
        <v>50</v>
      </c>
      <c r="E49" s="38">
        <f t="shared" si="30"/>
        <v>0.2920000000000016</v>
      </c>
      <c r="F49" s="38">
        <v>0.2920000000000016</v>
      </c>
      <c r="G49" s="38">
        <f>E49-F49</f>
        <v>0</v>
      </c>
      <c r="H49" s="38">
        <v>1936.787</v>
      </c>
      <c r="I49" s="38">
        <v>1927.6</v>
      </c>
      <c r="J49" s="38">
        <f t="shared" si="31"/>
        <v>9.187000000000126</v>
      </c>
      <c r="K49" s="38">
        <f>J49</f>
        <v>9.187000000000126</v>
      </c>
      <c r="L49" s="38">
        <f>J49-K49</f>
        <v>0</v>
      </c>
    </row>
    <row r="50" spans="1:12" ht="24.75" customHeight="1">
      <c r="A50" s="36" t="s">
        <v>15</v>
      </c>
      <c r="B50" s="37" t="s">
        <v>61</v>
      </c>
      <c r="C50" s="38">
        <v>10.447</v>
      </c>
      <c r="D50" s="38">
        <v>10</v>
      </c>
      <c r="E50" s="38">
        <f t="shared" si="30"/>
        <v>0.4469999999999992</v>
      </c>
      <c r="F50" s="38">
        <v>0.4469999999999992</v>
      </c>
      <c r="G50" s="38">
        <f>E50-F50</f>
        <v>0</v>
      </c>
      <c r="H50" s="38">
        <v>50.968</v>
      </c>
      <c r="I50" s="38">
        <v>48.5</v>
      </c>
      <c r="J50" s="38">
        <f t="shared" si="31"/>
        <v>2.4680000000000035</v>
      </c>
      <c r="K50" s="38">
        <v>2.4680000000000035</v>
      </c>
      <c r="L50" s="38">
        <f>J50-K50</f>
        <v>0</v>
      </c>
    </row>
    <row r="51" spans="1:12" ht="24.75" customHeight="1">
      <c r="A51" s="36" t="s">
        <v>16</v>
      </c>
      <c r="B51" s="37" t="s">
        <v>62</v>
      </c>
      <c r="C51" s="38">
        <v>501.479</v>
      </c>
      <c r="D51" s="38">
        <v>500</v>
      </c>
      <c r="E51" s="38">
        <f t="shared" si="30"/>
        <v>1.478999999999985</v>
      </c>
      <c r="F51" s="38">
        <v>1.478999999999985</v>
      </c>
      <c r="G51" s="38">
        <f>E51-F51</f>
        <v>0</v>
      </c>
      <c r="H51" s="38">
        <v>1875.625</v>
      </c>
      <c r="I51" s="38">
        <v>1550</v>
      </c>
      <c r="J51" s="38">
        <f t="shared" si="31"/>
        <v>325.625</v>
      </c>
      <c r="K51" s="38">
        <v>325.625</v>
      </c>
      <c r="L51" s="38">
        <f>J51-K51</f>
        <v>0</v>
      </c>
    </row>
    <row r="52" spans="1:12" ht="24.75" customHeight="1">
      <c r="A52" s="31">
        <v>2</v>
      </c>
      <c r="B52" s="39" t="s">
        <v>138</v>
      </c>
      <c r="C52" s="28">
        <f aca="true" t="shared" si="32" ref="C52:L52">SUM(C53:C62)</f>
        <v>187.159</v>
      </c>
      <c r="D52" s="28">
        <f t="shared" si="32"/>
        <v>159</v>
      </c>
      <c r="E52" s="28">
        <f t="shared" si="32"/>
        <v>28.159000000000013</v>
      </c>
      <c r="F52" s="28">
        <f t="shared" si="32"/>
        <v>28.159000000000013</v>
      </c>
      <c r="G52" s="28">
        <f t="shared" si="32"/>
        <v>0</v>
      </c>
      <c r="H52" s="28">
        <f t="shared" si="32"/>
        <v>2299.679</v>
      </c>
      <c r="I52" s="28">
        <f t="shared" si="32"/>
        <v>1344.134</v>
      </c>
      <c r="J52" s="28">
        <f t="shared" si="32"/>
        <v>955.5450000000001</v>
      </c>
      <c r="K52" s="28">
        <f t="shared" si="32"/>
        <v>955.5450000000001</v>
      </c>
      <c r="L52" s="28">
        <f t="shared" si="32"/>
        <v>0</v>
      </c>
    </row>
    <row r="53" spans="1:12" ht="24.75" customHeight="1">
      <c r="A53" s="36" t="s">
        <v>17</v>
      </c>
      <c r="B53" s="37" t="s">
        <v>39</v>
      </c>
      <c r="C53" s="38">
        <v>144.345</v>
      </c>
      <c r="D53" s="38">
        <v>141</v>
      </c>
      <c r="E53" s="38">
        <f>C53-D53</f>
        <v>3.344999999999999</v>
      </c>
      <c r="F53" s="38">
        <v>3.344999999999999</v>
      </c>
      <c r="G53" s="38">
        <f>E53-F53</f>
        <v>0</v>
      </c>
      <c r="H53" s="38">
        <v>125.381</v>
      </c>
      <c r="I53" s="38">
        <v>123</v>
      </c>
      <c r="J53" s="38">
        <f>H53-I53</f>
        <v>2.3810000000000002</v>
      </c>
      <c r="K53" s="38">
        <v>2.3810000000000002</v>
      </c>
      <c r="L53" s="38">
        <f>J53-K53</f>
        <v>0</v>
      </c>
    </row>
    <row r="54" spans="1:12" ht="24.75" customHeight="1">
      <c r="A54" s="36" t="s">
        <v>18</v>
      </c>
      <c r="B54" s="37" t="s">
        <v>41</v>
      </c>
      <c r="C54" s="38">
        <v>0</v>
      </c>
      <c r="D54" s="38"/>
      <c r="E54" s="38"/>
      <c r="F54" s="38"/>
      <c r="G54" s="38"/>
      <c r="H54" s="38">
        <v>345.564</v>
      </c>
      <c r="I54" s="38">
        <v>344.5</v>
      </c>
      <c r="J54" s="38">
        <f>H54-I54</f>
        <v>1.0640000000000214</v>
      </c>
      <c r="K54" s="51">
        <v>1.0640000000000214</v>
      </c>
      <c r="L54" s="33"/>
    </row>
    <row r="55" spans="1:12" ht="24.75" customHeight="1">
      <c r="A55" s="36" t="s">
        <v>19</v>
      </c>
      <c r="B55" s="37" t="s">
        <v>42</v>
      </c>
      <c r="C55" s="38">
        <v>2.907</v>
      </c>
      <c r="D55" s="38"/>
      <c r="E55" s="38">
        <v>2.907</v>
      </c>
      <c r="F55" s="38">
        <v>2.907</v>
      </c>
      <c r="G55" s="38"/>
      <c r="H55" s="38">
        <v>70.336</v>
      </c>
      <c r="I55" s="38">
        <v>70.336</v>
      </c>
      <c r="J55" s="80"/>
      <c r="K55" s="80"/>
      <c r="L55" s="33"/>
    </row>
    <row r="56" spans="1:12" ht="24.75" customHeight="1">
      <c r="A56" s="36" t="s">
        <v>20</v>
      </c>
      <c r="B56" s="37" t="s">
        <v>43</v>
      </c>
      <c r="C56" s="38">
        <v>14.592000000000013</v>
      </c>
      <c r="D56" s="38"/>
      <c r="E56" s="38">
        <v>14.592000000000013</v>
      </c>
      <c r="F56" s="38">
        <v>14.592000000000013</v>
      </c>
      <c r="G56" s="38"/>
      <c r="H56" s="38">
        <v>159.02</v>
      </c>
      <c r="I56" s="38">
        <v>33</v>
      </c>
      <c r="J56" s="38">
        <f aca="true" t="shared" si="33" ref="J56:J61">H56-I56</f>
        <v>126.02000000000001</v>
      </c>
      <c r="K56" s="81">
        <v>126.02000000000001</v>
      </c>
      <c r="L56" s="38">
        <f aca="true" t="shared" si="34" ref="L56:L61">J56-K56</f>
        <v>0</v>
      </c>
    </row>
    <row r="57" spans="1:12" ht="24.75" customHeight="1">
      <c r="A57" s="36" t="s">
        <v>21</v>
      </c>
      <c r="B57" s="37" t="s">
        <v>63</v>
      </c>
      <c r="C57" s="51">
        <v>0.072</v>
      </c>
      <c r="D57" s="38"/>
      <c r="E57" s="38">
        <f>C57-D57</f>
        <v>0.072</v>
      </c>
      <c r="F57" s="38">
        <v>0.072</v>
      </c>
      <c r="G57" s="38">
        <f>E57-F57</f>
        <v>0</v>
      </c>
      <c r="H57" s="38">
        <v>226.298</v>
      </c>
      <c r="I57" s="38">
        <v>226.298</v>
      </c>
      <c r="J57" s="81">
        <f t="shared" si="33"/>
        <v>0</v>
      </c>
      <c r="K57" s="80"/>
      <c r="L57" s="11">
        <f t="shared" si="34"/>
        <v>0</v>
      </c>
    </row>
    <row r="58" spans="1:12" ht="24.75" customHeight="1">
      <c r="A58" s="36" t="s">
        <v>22</v>
      </c>
      <c r="B58" s="37" t="s">
        <v>45</v>
      </c>
      <c r="C58" s="38">
        <v>0</v>
      </c>
      <c r="D58" s="38"/>
      <c r="E58" s="38"/>
      <c r="F58" s="38"/>
      <c r="G58" s="38"/>
      <c r="H58" s="38">
        <v>825.683</v>
      </c>
      <c r="I58" s="38">
        <v>4</v>
      </c>
      <c r="J58" s="11">
        <f t="shared" si="33"/>
        <v>821.683</v>
      </c>
      <c r="K58" s="38">
        <v>821.683</v>
      </c>
      <c r="L58" s="11">
        <f t="shared" si="34"/>
        <v>0</v>
      </c>
    </row>
    <row r="59" spans="1:12" ht="24.75" customHeight="1">
      <c r="A59" s="36" t="s">
        <v>23</v>
      </c>
      <c r="B59" s="37" t="s">
        <v>46</v>
      </c>
      <c r="C59" s="38">
        <v>5.819000000000003</v>
      </c>
      <c r="D59" s="38"/>
      <c r="E59" s="38">
        <f>C59-D59</f>
        <v>5.819000000000003</v>
      </c>
      <c r="F59" s="38">
        <f>E59</f>
        <v>5.819000000000003</v>
      </c>
      <c r="G59" s="51">
        <f>E59-F59</f>
        <v>0</v>
      </c>
      <c r="H59" s="38">
        <v>152.904</v>
      </c>
      <c r="I59" s="38">
        <v>150</v>
      </c>
      <c r="J59" s="38">
        <f t="shared" si="33"/>
        <v>2.9039999999999964</v>
      </c>
      <c r="K59" s="38">
        <f>J59</f>
        <v>2.9039999999999964</v>
      </c>
      <c r="L59" s="38">
        <f t="shared" si="34"/>
        <v>0</v>
      </c>
    </row>
    <row r="60" spans="1:12" ht="24.75" customHeight="1">
      <c r="A60" s="36" t="s">
        <v>24</v>
      </c>
      <c r="B60" s="37" t="s">
        <v>47</v>
      </c>
      <c r="C60" s="38">
        <v>0.619</v>
      </c>
      <c r="D60" s="38"/>
      <c r="E60" s="38">
        <v>0.619</v>
      </c>
      <c r="F60" s="38">
        <v>0.619</v>
      </c>
      <c r="G60" s="51">
        <f>E60-F60</f>
        <v>0</v>
      </c>
      <c r="H60" s="38">
        <v>370.028</v>
      </c>
      <c r="I60" s="38">
        <v>369</v>
      </c>
      <c r="J60" s="38">
        <f t="shared" si="33"/>
        <v>1.02800000000002</v>
      </c>
      <c r="K60" s="38">
        <v>1.02800000000002</v>
      </c>
      <c r="L60" s="38">
        <f t="shared" si="34"/>
        <v>0</v>
      </c>
    </row>
    <row r="61" spans="1:12" ht="24.75" customHeight="1">
      <c r="A61" s="36" t="s">
        <v>25</v>
      </c>
      <c r="B61" s="37" t="s">
        <v>61</v>
      </c>
      <c r="C61" s="38">
        <v>15.671</v>
      </c>
      <c r="D61" s="38">
        <v>15</v>
      </c>
      <c r="E61" s="38">
        <f>C61-D61</f>
        <v>0.6709999999999994</v>
      </c>
      <c r="F61" s="38">
        <v>0.6709999999999994</v>
      </c>
      <c r="G61" s="51">
        <f>E61-F61</f>
        <v>0</v>
      </c>
      <c r="H61" s="38">
        <v>24.465</v>
      </c>
      <c r="I61" s="38">
        <v>24</v>
      </c>
      <c r="J61" s="38">
        <f t="shared" si="33"/>
        <v>0.46499999999999986</v>
      </c>
      <c r="K61" s="33">
        <v>0.46499999999999986</v>
      </c>
      <c r="L61" s="38">
        <f t="shared" si="34"/>
        <v>0</v>
      </c>
    </row>
    <row r="62" spans="1:12" ht="24.75" customHeight="1">
      <c r="A62" s="36" t="s">
        <v>26</v>
      </c>
      <c r="B62" s="37" t="s">
        <v>62</v>
      </c>
      <c r="C62" s="38">
        <v>3.134</v>
      </c>
      <c r="D62" s="38">
        <v>3</v>
      </c>
      <c r="E62" s="38">
        <f>C62-D62</f>
        <v>0.1339999999999999</v>
      </c>
      <c r="F62" s="38">
        <v>0.1339999999999999</v>
      </c>
      <c r="G62" s="51">
        <f>E62-F62</f>
        <v>0</v>
      </c>
      <c r="H62" s="38">
        <v>0</v>
      </c>
      <c r="I62" s="33"/>
      <c r="J62" s="33"/>
      <c r="K62" s="33"/>
      <c r="L62" s="33"/>
    </row>
    <row r="63" spans="1:12" s="41" customFormat="1" ht="51" customHeight="1">
      <c r="A63" s="40" t="s">
        <v>2</v>
      </c>
      <c r="B63" s="15" t="s">
        <v>139</v>
      </c>
      <c r="C63" s="28">
        <f>C64+C65</f>
        <v>4072.276</v>
      </c>
      <c r="D63" s="28">
        <f>D64+D65</f>
        <v>3863.5609999999997</v>
      </c>
      <c r="E63" s="28">
        <f>E64+E65</f>
        <v>208.71500000000003</v>
      </c>
      <c r="F63" s="28">
        <f>F64+F65</f>
        <v>208.71500000000003</v>
      </c>
      <c r="G63" s="28">
        <f>G64+G65</f>
        <v>0</v>
      </c>
      <c r="H63" s="28">
        <f>H64+H66</f>
        <v>27164.042</v>
      </c>
      <c r="I63" s="28">
        <f>I64+I66</f>
        <v>9912.971</v>
      </c>
      <c r="J63" s="28">
        <f>J64+J66</f>
        <v>17251.071</v>
      </c>
      <c r="K63" s="28">
        <f>K64+K66</f>
        <v>17251.071</v>
      </c>
      <c r="L63" s="28">
        <f>L64+L66</f>
        <v>0</v>
      </c>
    </row>
    <row r="64" spans="1:13" ht="49.5" customHeight="1">
      <c r="A64" s="31">
        <v>1</v>
      </c>
      <c r="B64" s="39" t="s">
        <v>140</v>
      </c>
      <c r="C64" s="28">
        <v>149</v>
      </c>
      <c r="D64" s="28"/>
      <c r="E64" s="28">
        <v>149</v>
      </c>
      <c r="F64" s="28">
        <v>149</v>
      </c>
      <c r="G64" s="28"/>
      <c r="H64" s="28">
        <v>13611</v>
      </c>
      <c r="I64" s="33"/>
      <c r="J64" s="28">
        <v>13611</v>
      </c>
      <c r="K64" s="28">
        <v>13611</v>
      </c>
      <c r="L64" s="33"/>
      <c r="M64" s="42"/>
    </row>
    <row r="65" spans="1:12" ht="54" customHeight="1">
      <c r="A65" s="31">
        <v>2</v>
      </c>
      <c r="B65" s="39" t="s">
        <v>141</v>
      </c>
      <c r="C65" s="28">
        <f aca="true" t="shared" si="35" ref="C65:L65">C66</f>
        <v>3923.276</v>
      </c>
      <c r="D65" s="28">
        <f t="shared" si="35"/>
        <v>3863.5609999999997</v>
      </c>
      <c r="E65" s="28">
        <f t="shared" si="35"/>
        <v>59.71500000000003</v>
      </c>
      <c r="F65" s="28">
        <f t="shared" si="35"/>
        <v>59.71500000000003</v>
      </c>
      <c r="G65" s="28">
        <f t="shared" si="35"/>
        <v>0</v>
      </c>
      <c r="H65" s="28">
        <f t="shared" si="35"/>
        <v>13553.042</v>
      </c>
      <c r="I65" s="28">
        <f t="shared" si="35"/>
        <v>9912.971</v>
      </c>
      <c r="J65" s="28">
        <f t="shared" si="35"/>
        <v>3640.071</v>
      </c>
      <c r="K65" s="28">
        <f t="shared" si="35"/>
        <v>3640.071</v>
      </c>
      <c r="L65" s="28">
        <f t="shared" si="35"/>
        <v>0</v>
      </c>
    </row>
    <row r="66" spans="1:12" ht="45.75" customHeight="1">
      <c r="A66" s="31" t="s">
        <v>17</v>
      </c>
      <c r="B66" s="39" t="s">
        <v>142</v>
      </c>
      <c r="C66" s="28">
        <f aca="true" t="shared" si="36" ref="C66:L66">SUM(C67:C71)</f>
        <v>3923.276</v>
      </c>
      <c r="D66" s="28">
        <f t="shared" si="36"/>
        <v>3863.5609999999997</v>
      </c>
      <c r="E66" s="28">
        <f t="shared" si="36"/>
        <v>59.71500000000003</v>
      </c>
      <c r="F66" s="28">
        <f t="shared" si="36"/>
        <v>59.71500000000003</v>
      </c>
      <c r="G66" s="28">
        <f t="shared" si="36"/>
        <v>0</v>
      </c>
      <c r="H66" s="28">
        <f t="shared" si="36"/>
        <v>13553.042</v>
      </c>
      <c r="I66" s="28">
        <f t="shared" si="36"/>
        <v>9912.971</v>
      </c>
      <c r="J66" s="28">
        <f t="shared" si="36"/>
        <v>3640.071</v>
      </c>
      <c r="K66" s="28">
        <f t="shared" si="36"/>
        <v>3640.071</v>
      </c>
      <c r="L66" s="28">
        <f t="shared" si="36"/>
        <v>0</v>
      </c>
    </row>
    <row r="67" spans="1:12" ht="24.75" customHeight="1">
      <c r="A67" s="36" t="s">
        <v>52</v>
      </c>
      <c r="B67" s="37" t="s">
        <v>39</v>
      </c>
      <c r="C67" s="38">
        <v>346.2</v>
      </c>
      <c r="D67" s="38">
        <v>346.2</v>
      </c>
      <c r="E67" s="38">
        <f>C67-D67</f>
        <v>0</v>
      </c>
      <c r="F67" s="38">
        <f>E67</f>
        <v>0</v>
      </c>
      <c r="G67" s="11">
        <f>E67-F67</f>
        <v>0</v>
      </c>
      <c r="H67" s="38">
        <v>3516.399</v>
      </c>
      <c r="I67" s="38">
        <v>3170.439</v>
      </c>
      <c r="J67" s="38">
        <f>H67-I67</f>
        <v>345.96000000000004</v>
      </c>
      <c r="K67" s="38">
        <v>345.96000000000004</v>
      </c>
      <c r="L67" s="38">
        <f>J67-K67</f>
        <v>0</v>
      </c>
    </row>
    <row r="68" spans="1:12" ht="24.75" customHeight="1">
      <c r="A68" s="36" t="s">
        <v>53</v>
      </c>
      <c r="B68" s="37" t="s">
        <v>41</v>
      </c>
      <c r="C68" s="38">
        <v>707.565</v>
      </c>
      <c r="D68" s="38">
        <v>707.565</v>
      </c>
      <c r="E68" s="38">
        <f>C68-D68</f>
        <v>0</v>
      </c>
      <c r="F68" s="38">
        <f>E68</f>
        <v>0</v>
      </c>
      <c r="G68" s="38">
        <f>E68-F68</f>
        <v>0</v>
      </c>
      <c r="H68" s="38">
        <v>2035.616</v>
      </c>
      <c r="I68" s="38">
        <v>2020.266</v>
      </c>
      <c r="J68" s="38">
        <f>H68-I68</f>
        <v>15.349999999999909</v>
      </c>
      <c r="K68" s="51">
        <f>J68</f>
        <v>15.349999999999909</v>
      </c>
      <c r="L68" s="38">
        <f>J68-K68</f>
        <v>0</v>
      </c>
    </row>
    <row r="69" spans="1:12" ht="24.75" customHeight="1">
      <c r="A69" s="36" t="s">
        <v>54</v>
      </c>
      <c r="B69" s="37" t="s">
        <v>43</v>
      </c>
      <c r="C69" s="38">
        <v>740.876</v>
      </c>
      <c r="D69" s="38">
        <v>740.876</v>
      </c>
      <c r="E69" s="38">
        <f>C69-D69</f>
        <v>0</v>
      </c>
      <c r="F69" s="38">
        <f>E69</f>
        <v>0</v>
      </c>
      <c r="G69" s="38">
        <f>E69-F69</f>
        <v>0</v>
      </c>
      <c r="H69" s="38">
        <v>1877.081</v>
      </c>
      <c r="I69" s="38">
        <v>1876.956</v>
      </c>
      <c r="J69" s="38">
        <f>H69-I69</f>
        <v>0.125</v>
      </c>
      <c r="K69" s="38">
        <v>0.125</v>
      </c>
      <c r="L69" s="38">
        <f>J69-K69</f>
        <v>0</v>
      </c>
    </row>
    <row r="70" spans="1:12" ht="24.75" customHeight="1">
      <c r="A70" s="36" t="s">
        <v>55</v>
      </c>
      <c r="B70" s="37" t="s">
        <v>45</v>
      </c>
      <c r="C70" s="38">
        <v>1139.629</v>
      </c>
      <c r="D70" s="45">
        <v>1090.62</v>
      </c>
      <c r="E70" s="38">
        <f>C70-D70</f>
        <v>49.009000000000015</v>
      </c>
      <c r="F70" s="38">
        <f>E70</f>
        <v>49.009000000000015</v>
      </c>
      <c r="G70" s="38">
        <f>E70-F70</f>
        <v>0</v>
      </c>
      <c r="H70" s="38">
        <v>3278.636</v>
      </c>
      <c r="I70" s="38">
        <v>0</v>
      </c>
      <c r="J70" s="38">
        <f>H70-I70</f>
        <v>3278.636</v>
      </c>
      <c r="K70" s="38">
        <f>J70</f>
        <v>3278.636</v>
      </c>
      <c r="L70" s="38">
        <f>J70-K70</f>
        <v>0</v>
      </c>
    </row>
    <row r="71" spans="1:12" ht="24.75" customHeight="1">
      <c r="A71" s="36" t="s">
        <v>56</v>
      </c>
      <c r="B71" s="37" t="s">
        <v>47</v>
      </c>
      <c r="C71" s="38">
        <v>989.006</v>
      </c>
      <c r="D71" s="38">
        <v>978.3</v>
      </c>
      <c r="E71" s="38">
        <f>C71-D71</f>
        <v>10.706000000000017</v>
      </c>
      <c r="F71" s="38">
        <v>10.706000000000017</v>
      </c>
      <c r="G71" s="38">
        <f>E71-F71</f>
        <v>0</v>
      </c>
      <c r="H71" s="38">
        <v>2845.31</v>
      </c>
      <c r="I71" s="38">
        <v>2845.31</v>
      </c>
      <c r="J71" s="38">
        <f>H71-I71</f>
        <v>0</v>
      </c>
      <c r="K71" s="38">
        <f>J71</f>
        <v>0</v>
      </c>
      <c r="L71" s="38">
        <f>J71-K71</f>
        <v>0</v>
      </c>
    </row>
    <row r="72" spans="1:12" s="41" customFormat="1" ht="60.75" customHeight="1">
      <c r="A72" s="43" t="s">
        <v>4</v>
      </c>
      <c r="B72" s="15" t="s">
        <v>150</v>
      </c>
      <c r="C72" s="28">
        <f>C73</f>
        <v>17.222999999999953</v>
      </c>
      <c r="D72" s="28">
        <f aca="true" t="shared" si="37" ref="D72:G74">D73</f>
        <v>5.168000000000006</v>
      </c>
      <c r="E72" s="28">
        <f t="shared" si="37"/>
        <v>12.054999999999946</v>
      </c>
      <c r="F72" s="28">
        <f t="shared" si="37"/>
        <v>12.054999999999946</v>
      </c>
      <c r="G72" s="28">
        <f t="shared" si="37"/>
        <v>0</v>
      </c>
      <c r="H72" s="28">
        <f>H73</f>
        <v>3881.563</v>
      </c>
      <c r="I72" s="28">
        <f aca="true" t="shared" si="38" ref="I72:L74">I73</f>
        <v>3820.279</v>
      </c>
      <c r="J72" s="28">
        <f t="shared" si="38"/>
        <v>61.28400000000022</v>
      </c>
      <c r="K72" s="28">
        <f t="shared" si="38"/>
        <v>61.28400000000022</v>
      </c>
      <c r="L72" s="28">
        <f t="shared" si="38"/>
        <v>0</v>
      </c>
    </row>
    <row r="73" spans="1:12" ht="48" customHeight="1">
      <c r="A73" s="44">
        <v>1</v>
      </c>
      <c r="B73" s="39" t="s">
        <v>151</v>
      </c>
      <c r="C73" s="28">
        <f>C74</f>
        <v>17.222999999999953</v>
      </c>
      <c r="D73" s="28">
        <f t="shared" si="37"/>
        <v>5.168000000000006</v>
      </c>
      <c r="E73" s="28">
        <f t="shared" si="37"/>
        <v>12.054999999999946</v>
      </c>
      <c r="F73" s="28">
        <f t="shared" si="37"/>
        <v>12.054999999999946</v>
      </c>
      <c r="G73" s="28">
        <f t="shared" si="37"/>
        <v>0</v>
      </c>
      <c r="H73" s="28">
        <f>H74</f>
        <v>3881.563</v>
      </c>
      <c r="I73" s="28">
        <f t="shared" si="38"/>
        <v>3820.279</v>
      </c>
      <c r="J73" s="28">
        <f t="shared" si="38"/>
        <v>61.28400000000022</v>
      </c>
      <c r="K73" s="28">
        <f t="shared" si="38"/>
        <v>61.28400000000022</v>
      </c>
      <c r="L73" s="28">
        <f t="shared" si="38"/>
        <v>0</v>
      </c>
    </row>
    <row r="74" spans="1:12" ht="47.25" customHeight="1">
      <c r="A74" s="44"/>
      <c r="B74" s="39" t="s">
        <v>152</v>
      </c>
      <c r="C74" s="28">
        <f>C75</f>
        <v>17.222999999999953</v>
      </c>
      <c r="D74" s="28">
        <f t="shared" si="37"/>
        <v>5.168000000000006</v>
      </c>
      <c r="E74" s="28">
        <f t="shared" si="37"/>
        <v>12.054999999999946</v>
      </c>
      <c r="F74" s="28">
        <f t="shared" si="37"/>
        <v>12.054999999999946</v>
      </c>
      <c r="G74" s="28">
        <f t="shared" si="37"/>
        <v>0</v>
      </c>
      <c r="H74" s="28">
        <f>H75</f>
        <v>3881.563</v>
      </c>
      <c r="I74" s="28">
        <f t="shared" si="38"/>
        <v>3820.279</v>
      </c>
      <c r="J74" s="28">
        <f t="shared" si="38"/>
        <v>61.28400000000022</v>
      </c>
      <c r="K74" s="28">
        <f t="shared" si="38"/>
        <v>61.28400000000022</v>
      </c>
      <c r="L74" s="28">
        <f t="shared" si="38"/>
        <v>0</v>
      </c>
    </row>
    <row r="75" spans="1:12" ht="24.75" customHeight="1">
      <c r="A75" s="31"/>
      <c r="B75" s="39" t="s">
        <v>153</v>
      </c>
      <c r="C75" s="28">
        <f aca="true" t="shared" si="39" ref="C75:L75">SUM(C76:C79)</f>
        <v>17.222999999999953</v>
      </c>
      <c r="D75" s="28">
        <f t="shared" si="39"/>
        <v>5.168000000000006</v>
      </c>
      <c r="E75" s="28">
        <f t="shared" si="39"/>
        <v>12.054999999999946</v>
      </c>
      <c r="F75" s="28">
        <f t="shared" si="39"/>
        <v>12.054999999999946</v>
      </c>
      <c r="G75" s="28">
        <f t="shared" si="39"/>
        <v>0</v>
      </c>
      <c r="H75" s="28">
        <f t="shared" si="39"/>
        <v>3881.563</v>
      </c>
      <c r="I75" s="28">
        <f t="shared" si="39"/>
        <v>3820.279</v>
      </c>
      <c r="J75" s="28">
        <f t="shared" si="39"/>
        <v>61.28400000000022</v>
      </c>
      <c r="K75" s="28">
        <f t="shared" si="39"/>
        <v>61.28400000000022</v>
      </c>
      <c r="L75" s="28">
        <f t="shared" si="39"/>
        <v>0</v>
      </c>
    </row>
    <row r="76" spans="1:12" ht="24.75" customHeight="1">
      <c r="A76" s="36" t="s">
        <v>8</v>
      </c>
      <c r="B76" s="37" t="s">
        <v>39</v>
      </c>
      <c r="C76" s="38">
        <v>4.958999999999946</v>
      </c>
      <c r="D76" s="38"/>
      <c r="E76" s="38">
        <f>C76-D76</f>
        <v>4.958999999999946</v>
      </c>
      <c r="F76" s="38">
        <v>4.958999999999946</v>
      </c>
      <c r="G76" s="51">
        <f>E76-F76</f>
        <v>0</v>
      </c>
      <c r="H76" s="38">
        <v>1451.852</v>
      </c>
      <c r="I76" s="38">
        <v>1410.615</v>
      </c>
      <c r="J76" s="38">
        <f>H76-I76</f>
        <v>41.23700000000008</v>
      </c>
      <c r="K76" s="38">
        <v>41.23700000000008</v>
      </c>
      <c r="L76" s="38">
        <f>J76-K76</f>
        <v>0</v>
      </c>
    </row>
    <row r="77" spans="1:12" ht="24.75" customHeight="1">
      <c r="A77" s="36" t="s">
        <v>9</v>
      </c>
      <c r="B77" s="37" t="s">
        <v>43</v>
      </c>
      <c r="C77" s="38">
        <v>5.168000000000006</v>
      </c>
      <c r="D77" s="38">
        <v>5.168000000000006</v>
      </c>
      <c r="E77" s="38">
        <f>C77-D77</f>
        <v>0</v>
      </c>
      <c r="F77" s="38">
        <f>E77</f>
        <v>0</v>
      </c>
      <c r="G77" s="38">
        <f>E77-F77</f>
        <v>0</v>
      </c>
      <c r="H77" s="38">
        <v>734.581</v>
      </c>
      <c r="I77" s="38">
        <v>723.212</v>
      </c>
      <c r="J77" s="38">
        <f>H77-I77</f>
        <v>11.369000000000028</v>
      </c>
      <c r="K77" s="38">
        <f>J77</f>
        <v>11.369000000000028</v>
      </c>
      <c r="L77" s="38">
        <f>J77-K77</f>
        <v>0</v>
      </c>
    </row>
    <row r="78" spans="1:12" ht="24.75" customHeight="1">
      <c r="A78" s="36" t="s">
        <v>10</v>
      </c>
      <c r="B78" s="37" t="s">
        <v>44</v>
      </c>
      <c r="C78" s="51">
        <v>0.211</v>
      </c>
      <c r="D78" s="38"/>
      <c r="E78" s="38">
        <f>C78-D78</f>
        <v>0.211</v>
      </c>
      <c r="F78" s="38">
        <v>0.211</v>
      </c>
      <c r="G78" s="38">
        <f>E78-F78</f>
        <v>0</v>
      </c>
      <c r="H78" s="38">
        <v>502.564</v>
      </c>
      <c r="I78" s="38">
        <v>502.564</v>
      </c>
      <c r="J78" s="38">
        <f>H78-I78</f>
        <v>0</v>
      </c>
      <c r="K78" s="38">
        <f>J78</f>
        <v>0</v>
      </c>
      <c r="L78" s="38">
        <f>J78-K78</f>
        <v>0</v>
      </c>
    </row>
    <row r="79" spans="1:12" ht="24.75" customHeight="1">
      <c r="A79" s="36" t="s">
        <v>11</v>
      </c>
      <c r="B79" s="37" t="s">
        <v>45</v>
      </c>
      <c r="C79" s="45">
        <v>6.885</v>
      </c>
      <c r="D79" s="38"/>
      <c r="E79" s="38">
        <f>C79-D79</f>
        <v>6.885</v>
      </c>
      <c r="F79" s="38">
        <v>6.885</v>
      </c>
      <c r="G79" s="38">
        <f>E79-F79</f>
        <v>0</v>
      </c>
      <c r="H79" s="38">
        <v>1192.566</v>
      </c>
      <c r="I79" s="38">
        <v>1183.888</v>
      </c>
      <c r="J79" s="38">
        <f>H79-I79</f>
        <v>8.678000000000111</v>
      </c>
      <c r="K79" s="38">
        <v>8.678000000000111</v>
      </c>
      <c r="L79" s="38">
        <f>J79-K79</f>
        <v>0</v>
      </c>
    </row>
    <row r="80" spans="1:12" s="41" customFormat="1" ht="45.75" customHeight="1">
      <c r="A80" s="43" t="s">
        <v>5</v>
      </c>
      <c r="B80" s="15" t="s">
        <v>154</v>
      </c>
      <c r="C80" s="28">
        <f aca="true" t="shared" si="40" ref="C80:L80">C81+C82+C92+C107</f>
        <v>23090.292</v>
      </c>
      <c r="D80" s="28">
        <f t="shared" si="40"/>
        <v>15402.732000000004</v>
      </c>
      <c r="E80" s="28">
        <f t="shared" si="40"/>
        <v>7687.5599999999995</v>
      </c>
      <c r="F80" s="28">
        <f t="shared" si="40"/>
        <v>7686.184000000001</v>
      </c>
      <c r="G80" s="28">
        <f t="shared" si="40"/>
        <v>1.3759999999999977</v>
      </c>
      <c r="H80" s="28">
        <f t="shared" si="40"/>
        <v>88453.44099999999</v>
      </c>
      <c r="I80" s="28">
        <f t="shared" si="40"/>
        <v>17851.615</v>
      </c>
      <c r="J80" s="28">
        <f t="shared" si="40"/>
        <v>70601.82600000002</v>
      </c>
      <c r="K80" s="28">
        <f t="shared" si="40"/>
        <v>70601.82600000002</v>
      </c>
      <c r="L80" s="28">
        <f t="shared" si="40"/>
        <v>0</v>
      </c>
    </row>
    <row r="81" spans="1:12" ht="53.25" customHeight="1">
      <c r="A81" s="44">
        <v>1</v>
      </c>
      <c r="B81" s="39" t="s">
        <v>155</v>
      </c>
      <c r="C81" s="28">
        <v>2115.966</v>
      </c>
      <c r="D81" s="28">
        <v>861.782</v>
      </c>
      <c r="E81" s="28">
        <f>C81-D81</f>
        <v>1254.1839999999997</v>
      </c>
      <c r="F81" s="28">
        <v>1254.184</v>
      </c>
      <c r="G81" s="28"/>
      <c r="H81" s="28">
        <v>6909</v>
      </c>
      <c r="I81" s="28">
        <v>81.465</v>
      </c>
      <c r="J81" s="28">
        <f>H81-I81</f>
        <v>6827.535</v>
      </c>
      <c r="K81" s="28">
        <v>6827.535</v>
      </c>
      <c r="L81" s="33"/>
    </row>
    <row r="82" spans="1:12" ht="59.25" customHeight="1">
      <c r="A82" s="44">
        <v>2</v>
      </c>
      <c r="B82" s="39" t="s">
        <v>156</v>
      </c>
      <c r="C82" s="28">
        <f>C83+C88</f>
        <v>949.5</v>
      </c>
      <c r="D82" s="28">
        <f>D83+D88</f>
        <v>691.7629999999999</v>
      </c>
      <c r="E82" s="28">
        <f>E83+E88</f>
        <v>257.737</v>
      </c>
      <c r="F82" s="28">
        <f>F83+F88</f>
        <v>257.737</v>
      </c>
      <c r="G82" s="28">
        <f>G83+G88</f>
        <v>0</v>
      </c>
      <c r="H82" s="28">
        <f>H83+H88+H89</f>
        <v>6869.441</v>
      </c>
      <c r="I82" s="28">
        <f>I83+I88+I89</f>
        <v>451.997</v>
      </c>
      <c r="J82" s="28">
        <f>J83+J88+J89</f>
        <v>6417.444</v>
      </c>
      <c r="K82" s="28">
        <f>K83+K88+K89</f>
        <v>6417.444</v>
      </c>
      <c r="L82" s="28">
        <f>L83+L88+L89</f>
        <v>0</v>
      </c>
    </row>
    <row r="83" spans="1:12" ht="24.75" customHeight="1">
      <c r="A83" s="44" t="s">
        <v>17</v>
      </c>
      <c r="B83" s="32" t="s">
        <v>157</v>
      </c>
      <c r="C83" s="28">
        <f aca="true" t="shared" si="41" ref="C83:L83">SUM(C84:C87)</f>
        <v>381.5</v>
      </c>
      <c r="D83" s="28">
        <f t="shared" si="41"/>
        <v>356.88</v>
      </c>
      <c r="E83" s="28">
        <f t="shared" si="41"/>
        <v>24.620000000000005</v>
      </c>
      <c r="F83" s="28">
        <f t="shared" si="41"/>
        <v>24.620000000000005</v>
      </c>
      <c r="G83" s="28">
        <f t="shared" si="41"/>
        <v>0</v>
      </c>
      <c r="H83" s="28">
        <f t="shared" si="41"/>
        <v>1934.041</v>
      </c>
      <c r="I83" s="28">
        <f t="shared" si="41"/>
        <v>150.247</v>
      </c>
      <c r="J83" s="28">
        <f t="shared" si="41"/>
        <v>1783.7939999999999</v>
      </c>
      <c r="K83" s="28">
        <f t="shared" si="41"/>
        <v>1783.7939999999999</v>
      </c>
      <c r="L83" s="28">
        <f t="shared" si="41"/>
        <v>0</v>
      </c>
    </row>
    <row r="84" spans="1:12" ht="24.75" customHeight="1">
      <c r="A84" s="46" t="s">
        <v>52</v>
      </c>
      <c r="B84" s="47" t="s">
        <v>104</v>
      </c>
      <c r="C84" s="38">
        <v>374</v>
      </c>
      <c r="D84" s="38">
        <v>356.88</v>
      </c>
      <c r="E84" s="38">
        <f>C84-D84</f>
        <v>17.120000000000005</v>
      </c>
      <c r="F84" s="38">
        <f>E84</f>
        <v>17.120000000000005</v>
      </c>
      <c r="G84" s="38">
        <f>E84-F84</f>
        <v>0</v>
      </c>
      <c r="H84" s="38">
        <v>1509.117</v>
      </c>
      <c r="I84" s="80"/>
      <c r="J84" s="38">
        <f>H84-I84</f>
        <v>1509.117</v>
      </c>
      <c r="K84" s="38">
        <f>J84</f>
        <v>1509.117</v>
      </c>
      <c r="L84" s="38">
        <f>J84-K84</f>
        <v>0</v>
      </c>
    </row>
    <row r="85" spans="1:12" ht="24.75" customHeight="1">
      <c r="A85" s="46" t="s">
        <v>53</v>
      </c>
      <c r="B85" s="37" t="s">
        <v>41</v>
      </c>
      <c r="C85" s="38">
        <v>0</v>
      </c>
      <c r="D85" s="38"/>
      <c r="E85" s="38">
        <f>C85-D85</f>
        <v>0</v>
      </c>
      <c r="F85" s="38">
        <f>E85</f>
        <v>0</v>
      </c>
      <c r="G85" s="38">
        <f>E85-F85</f>
        <v>0</v>
      </c>
      <c r="H85" s="38">
        <v>274.616</v>
      </c>
      <c r="I85" s="80"/>
      <c r="J85" s="38">
        <f>H85-I85</f>
        <v>274.616</v>
      </c>
      <c r="K85" s="38">
        <f>J85</f>
        <v>274.616</v>
      </c>
      <c r="L85" s="38">
        <f>J85-K85</f>
        <v>0</v>
      </c>
    </row>
    <row r="86" spans="1:12" ht="24.75" customHeight="1">
      <c r="A86" s="46" t="s">
        <v>54</v>
      </c>
      <c r="B86" s="37" t="s">
        <v>45</v>
      </c>
      <c r="C86" s="38">
        <v>0</v>
      </c>
      <c r="D86" s="38"/>
      <c r="E86" s="38">
        <f>C86-D86</f>
        <v>0</v>
      </c>
      <c r="F86" s="38">
        <f>E86</f>
        <v>0</v>
      </c>
      <c r="G86" s="38">
        <f>E86-F86</f>
        <v>0</v>
      </c>
      <c r="H86" s="38">
        <v>150.308</v>
      </c>
      <c r="I86" s="38">
        <v>150.247</v>
      </c>
      <c r="J86" s="38">
        <f>H86-I86</f>
        <v>0.06099999999997863</v>
      </c>
      <c r="K86" s="38">
        <v>0.06099999999997863</v>
      </c>
      <c r="L86" s="38">
        <f>J86-K86</f>
        <v>0</v>
      </c>
    </row>
    <row r="87" spans="1:12" ht="24.75" customHeight="1">
      <c r="A87" s="46" t="s">
        <v>55</v>
      </c>
      <c r="B87" s="37" t="s">
        <v>61</v>
      </c>
      <c r="C87" s="38">
        <v>7.5</v>
      </c>
      <c r="D87" s="38"/>
      <c r="E87" s="38">
        <f>C87-D87</f>
        <v>7.5</v>
      </c>
      <c r="F87" s="38">
        <v>7.5</v>
      </c>
      <c r="G87" s="38">
        <f>E87-F87</f>
        <v>0</v>
      </c>
      <c r="H87" s="38">
        <v>0</v>
      </c>
      <c r="I87" s="80"/>
      <c r="J87" s="38">
        <f>H87-I87</f>
        <v>0</v>
      </c>
      <c r="K87" s="38">
        <f>J87</f>
        <v>0</v>
      </c>
      <c r="L87" s="38">
        <f>J87-K87</f>
        <v>0</v>
      </c>
    </row>
    <row r="88" spans="1:12" ht="40.5" customHeight="1">
      <c r="A88" s="44" t="s">
        <v>18</v>
      </c>
      <c r="B88" s="39" t="s">
        <v>158</v>
      </c>
      <c r="C88" s="28">
        <v>568</v>
      </c>
      <c r="D88" s="38">
        <v>334.883</v>
      </c>
      <c r="E88" s="28">
        <f>C88-D88</f>
        <v>233.11700000000002</v>
      </c>
      <c r="F88" s="28">
        <f>E88</f>
        <v>233.11700000000002</v>
      </c>
      <c r="G88" s="28">
        <f>E88-F88</f>
        <v>0</v>
      </c>
      <c r="H88" s="28">
        <v>0</v>
      </c>
      <c r="I88" s="80"/>
      <c r="J88" s="38">
        <f>H88-I88</f>
        <v>0</v>
      </c>
      <c r="K88" s="38">
        <f>J88</f>
        <v>0</v>
      </c>
      <c r="L88" s="38">
        <f>J88-K88</f>
        <v>0</v>
      </c>
    </row>
    <row r="89" spans="1:12" ht="24.75" customHeight="1">
      <c r="A89" s="44" t="s">
        <v>19</v>
      </c>
      <c r="B89" s="39" t="s">
        <v>159</v>
      </c>
      <c r="C89" s="28">
        <v>0</v>
      </c>
      <c r="D89" s="28"/>
      <c r="E89" s="28"/>
      <c r="F89" s="28"/>
      <c r="G89" s="28"/>
      <c r="H89" s="28">
        <f>SUM(H90:H91)</f>
        <v>4935.4</v>
      </c>
      <c r="I89" s="28">
        <f>SUM(I90:I91)</f>
        <v>301.75</v>
      </c>
      <c r="J89" s="28">
        <f>SUM(J90:J91)</f>
        <v>4633.650000000001</v>
      </c>
      <c r="K89" s="28">
        <f>SUM(K90:K91)</f>
        <v>4633.650000000001</v>
      </c>
      <c r="L89" s="28">
        <f>SUM(L90:L91)</f>
        <v>0</v>
      </c>
    </row>
    <row r="90" spans="1:12" ht="32.25" customHeight="1">
      <c r="A90" s="46" t="s">
        <v>59</v>
      </c>
      <c r="B90" s="30" t="s">
        <v>160</v>
      </c>
      <c r="C90" s="38">
        <v>0</v>
      </c>
      <c r="D90" s="38"/>
      <c r="E90" s="38"/>
      <c r="F90" s="38"/>
      <c r="G90" s="38"/>
      <c r="H90" s="38">
        <v>315.4</v>
      </c>
      <c r="I90" s="38">
        <v>164.31</v>
      </c>
      <c r="J90" s="38">
        <f>H90-I90</f>
        <v>151.08999999999997</v>
      </c>
      <c r="K90" s="38">
        <f>J90</f>
        <v>151.08999999999997</v>
      </c>
      <c r="L90" s="38">
        <f>J90-K90</f>
        <v>0</v>
      </c>
    </row>
    <row r="91" spans="1:12" ht="24.75" customHeight="1">
      <c r="A91" s="46" t="s">
        <v>60</v>
      </c>
      <c r="B91" s="30" t="s">
        <v>161</v>
      </c>
      <c r="C91" s="38">
        <v>0</v>
      </c>
      <c r="D91" s="38"/>
      <c r="E91" s="38"/>
      <c r="F91" s="38"/>
      <c r="G91" s="38"/>
      <c r="H91" s="38">
        <v>4620</v>
      </c>
      <c r="I91" s="38">
        <v>137.44</v>
      </c>
      <c r="J91" s="38">
        <f>H91-I91</f>
        <v>4482.56</v>
      </c>
      <c r="K91" s="38">
        <f>J91</f>
        <v>4482.56</v>
      </c>
      <c r="L91" s="38">
        <f>J91-K91</f>
        <v>0</v>
      </c>
    </row>
    <row r="92" spans="1:12" ht="41.25" customHeight="1">
      <c r="A92" s="44">
        <v>3</v>
      </c>
      <c r="B92" s="39" t="s">
        <v>162</v>
      </c>
      <c r="C92" s="28">
        <f aca="true" t="shared" si="42" ref="C92:L92">SUM(C93:C106)</f>
        <v>18570.826</v>
      </c>
      <c r="D92" s="28">
        <f t="shared" si="42"/>
        <v>12400.247000000003</v>
      </c>
      <c r="E92" s="28">
        <f t="shared" si="42"/>
        <v>6170.579000000001</v>
      </c>
      <c r="F92" s="28">
        <f t="shared" si="42"/>
        <v>6169.203</v>
      </c>
      <c r="G92" s="28">
        <f t="shared" si="42"/>
        <v>1.3759999999999977</v>
      </c>
      <c r="H92" s="28">
        <f t="shared" si="42"/>
        <v>70254</v>
      </c>
      <c r="I92" s="28">
        <f t="shared" si="42"/>
        <v>13042.219000000001</v>
      </c>
      <c r="J92" s="28">
        <f t="shared" si="42"/>
        <v>57211.781</v>
      </c>
      <c r="K92" s="28">
        <f t="shared" si="42"/>
        <v>57211.781</v>
      </c>
      <c r="L92" s="28">
        <f t="shared" si="42"/>
        <v>0</v>
      </c>
    </row>
    <row r="93" spans="1:12" ht="24.75" customHeight="1">
      <c r="A93" s="46" t="s">
        <v>28</v>
      </c>
      <c r="B93" s="47" t="s">
        <v>163</v>
      </c>
      <c r="C93" s="38">
        <v>1907.487</v>
      </c>
      <c r="D93" s="38">
        <v>228.234</v>
      </c>
      <c r="E93" s="38">
        <f aca="true" t="shared" si="43" ref="E93:E109">C93-D93</f>
        <v>1679.2530000000002</v>
      </c>
      <c r="F93" s="38">
        <f aca="true" t="shared" si="44" ref="F93:F109">E93</f>
        <v>1679.2530000000002</v>
      </c>
      <c r="G93" s="38">
        <f aca="true" t="shared" si="45" ref="G93:G109">E93-F93</f>
        <v>0</v>
      </c>
      <c r="H93" s="38">
        <v>3254</v>
      </c>
      <c r="I93" s="38">
        <v>860.559</v>
      </c>
      <c r="J93" s="38">
        <f aca="true" t="shared" si="46" ref="J93:J109">H93-I93</f>
        <v>2393.441</v>
      </c>
      <c r="K93" s="38">
        <f aca="true" t="shared" si="47" ref="K93:K117">J93</f>
        <v>2393.441</v>
      </c>
      <c r="L93" s="38">
        <f aca="true" t="shared" si="48" ref="L93:L115">J93-K93</f>
        <v>0</v>
      </c>
    </row>
    <row r="94" spans="1:12" s="41" customFormat="1" ht="24.75" customHeight="1">
      <c r="A94" s="82" t="s">
        <v>29</v>
      </c>
      <c r="B94" s="83" t="s">
        <v>124</v>
      </c>
      <c r="C94" s="38">
        <v>2964.399</v>
      </c>
      <c r="D94" s="38">
        <v>2943</v>
      </c>
      <c r="E94" s="38">
        <f t="shared" si="43"/>
        <v>21.398999999999887</v>
      </c>
      <c r="F94" s="38">
        <f t="shared" si="44"/>
        <v>21.398999999999887</v>
      </c>
      <c r="G94" s="38">
        <f t="shared" si="45"/>
        <v>0</v>
      </c>
      <c r="H94" s="38">
        <v>8500</v>
      </c>
      <c r="I94" s="38">
        <v>2455.069</v>
      </c>
      <c r="J94" s="38">
        <f t="shared" si="46"/>
        <v>6044.9310000000005</v>
      </c>
      <c r="K94" s="38">
        <f t="shared" si="47"/>
        <v>6044.9310000000005</v>
      </c>
      <c r="L94" s="38">
        <f t="shared" si="48"/>
        <v>0</v>
      </c>
    </row>
    <row r="95" spans="1:12" s="41" customFormat="1" ht="24.75" customHeight="1">
      <c r="A95" s="82" t="s">
        <v>30</v>
      </c>
      <c r="B95" s="83" t="s">
        <v>126</v>
      </c>
      <c r="C95" s="38">
        <v>3500</v>
      </c>
      <c r="D95" s="38">
        <v>3198.205</v>
      </c>
      <c r="E95" s="38">
        <f t="shared" si="43"/>
        <v>301.7950000000001</v>
      </c>
      <c r="F95" s="38">
        <f t="shared" si="44"/>
        <v>301.7950000000001</v>
      </c>
      <c r="G95" s="38">
        <f t="shared" si="45"/>
        <v>0</v>
      </c>
      <c r="H95" s="38">
        <v>8500</v>
      </c>
      <c r="I95" s="80"/>
      <c r="J95" s="38">
        <f t="shared" si="46"/>
        <v>8500</v>
      </c>
      <c r="K95" s="38">
        <f t="shared" si="47"/>
        <v>8500</v>
      </c>
      <c r="L95" s="38">
        <f t="shared" si="48"/>
        <v>0</v>
      </c>
    </row>
    <row r="96" spans="1:12" s="41" customFormat="1" ht="24.75" customHeight="1">
      <c r="A96" s="82" t="s">
        <v>31</v>
      </c>
      <c r="B96" s="84" t="s">
        <v>39</v>
      </c>
      <c r="C96" s="38">
        <v>1716.519</v>
      </c>
      <c r="D96" s="38">
        <v>1701.702</v>
      </c>
      <c r="E96" s="38">
        <f t="shared" si="43"/>
        <v>14.817000000000007</v>
      </c>
      <c r="F96" s="38">
        <f t="shared" si="44"/>
        <v>14.817000000000007</v>
      </c>
      <c r="G96" s="38">
        <f t="shared" si="45"/>
        <v>0</v>
      </c>
      <c r="H96" s="38">
        <v>9000</v>
      </c>
      <c r="I96" s="38">
        <v>1829.113</v>
      </c>
      <c r="J96" s="38">
        <f t="shared" si="46"/>
        <v>7170.887</v>
      </c>
      <c r="K96" s="38">
        <f t="shared" si="47"/>
        <v>7170.887</v>
      </c>
      <c r="L96" s="38">
        <f t="shared" si="48"/>
        <v>0</v>
      </c>
    </row>
    <row r="97" spans="1:12" s="41" customFormat="1" ht="24.75" customHeight="1">
      <c r="A97" s="82" t="s">
        <v>32</v>
      </c>
      <c r="B97" s="84" t="s">
        <v>40</v>
      </c>
      <c r="C97" s="51">
        <v>901.07</v>
      </c>
      <c r="D97" s="38">
        <v>256.32</v>
      </c>
      <c r="E97" s="38">
        <f t="shared" si="43"/>
        <v>644.75</v>
      </c>
      <c r="F97" s="38">
        <f t="shared" si="44"/>
        <v>644.75</v>
      </c>
      <c r="G97" s="38">
        <f t="shared" si="45"/>
        <v>0</v>
      </c>
      <c r="H97" s="38">
        <v>1000</v>
      </c>
      <c r="I97" s="38">
        <v>809.75</v>
      </c>
      <c r="J97" s="38">
        <f t="shared" si="46"/>
        <v>190.25</v>
      </c>
      <c r="K97" s="38">
        <v>190.25</v>
      </c>
      <c r="L97" s="38">
        <f t="shared" si="48"/>
        <v>0</v>
      </c>
    </row>
    <row r="98" spans="1:12" s="41" customFormat="1" ht="24.75" customHeight="1">
      <c r="A98" s="82" t="s">
        <v>33</v>
      </c>
      <c r="B98" s="84" t="s">
        <v>41</v>
      </c>
      <c r="C98" s="38">
        <v>1061.5</v>
      </c>
      <c r="D98" s="38">
        <v>1014.627</v>
      </c>
      <c r="E98" s="38">
        <f t="shared" si="43"/>
        <v>46.87300000000005</v>
      </c>
      <c r="F98" s="51">
        <f t="shared" si="44"/>
        <v>46.87300000000005</v>
      </c>
      <c r="G98" s="38">
        <f t="shared" si="45"/>
        <v>0</v>
      </c>
      <c r="H98" s="38">
        <v>4500</v>
      </c>
      <c r="I98" s="38">
        <v>745.24</v>
      </c>
      <c r="J98" s="38">
        <f t="shared" si="46"/>
        <v>3754.76</v>
      </c>
      <c r="K98" s="51">
        <f t="shared" si="47"/>
        <v>3754.76</v>
      </c>
      <c r="L98" s="38">
        <f t="shared" si="48"/>
        <v>0</v>
      </c>
    </row>
    <row r="99" spans="1:12" s="41" customFormat="1" ht="24.75" customHeight="1">
      <c r="A99" s="82" t="s">
        <v>34</v>
      </c>
      <c r="B99" s="84" t="s">
        <v>42</v>
      </c>
      <c r="C99" s="38">
        <v>48</v>
      </c>
      <c r="D99" s="38">
        <v>46.624</v>
      </c>
      <c r="E99" s="38">
        <f t="shared" si="43"/>
        <v>1.3759999999999977</v>
      </c>
      <c r="F99" s="38"/>
      <c r="G99" s="51">
        <f t="shared" si="45"/>
        <v>1.3759999999999977</v>
      </c>
      <c r="H99" s="38">
        <v>6000</v>
      </c>
      <c r="I99" s="38">
        <v>733.488</v>
      </c>
      <c r="J99" s="38">
        <f t="shared" si="46"/>
        <v>5266.512</v>
      </c>
      <c r="K99" s="38">
        <f t="shared" si="47"/>
        <v>5266.512</v>
      </c>
      <c r="L99" s="38">
        <f t="shared" si="48"/>
        <v>0</v>
      </c>
    </row>
    <row r="100" spans="1:12" s="41" customFormat="1" ht="24.75" customHeight="1">
      <c r="A100" s="82" t="s">
        <v>35</v>
      </c>
      <c r="B100" s="84" t="s">
        <v>43</v>
      </c>
      <c r="C100" s="38">
        <v>1300</v>
      </c>
      <c r="D100" s="38"/>
      <c r="E100" s="38">
        <f t="shared" si="43"/>
        <v>1300</v>
      </c>
      <c r="F100" s="38">
        <f t="shared" si="44"/>
        <v>1300</v>
      </c>
      <c r="G100" s="38">
        <f t="shared" si="45"/>
        <v>0</v>
      </c>
      <c r="H100" s="38">
        <v>4500</v>
      </c>
      <c r="I100" s="38">
        <v>395.669</v>
      </c>
      <c r="J100" s="38">
        <f t="shared" si="46"/>
        <v>4104.331</v>
      </c>
      <c r="K100" s="38">
        <f t="shared" si="47"/>
        <v>4104.331</v>
      </c>
      <c r="L100" s="38">
        <f t="shared" si="48"/>
        <v>0</v>
      </c>
    </row>
    <row r="101" spans="1:12" s="41" customFormat="1" ht="24.75" customHeight="1">
      <c r="A101" s="82" t="s">
        <v>36</v>
      </c>
      <c r="B101" s="84" t="s">
        <v>63</v>
      </c>
      <c r="C101" s="51">
        <v>768.596</v>
      </c>
      <c r="D101" s="38">
        <v>761.238</v>
      </c>
      <c r="E101" s="38">
        <f t="shared" si="43"/>
        <v>7.357999999999947</v>
      </c>
      <c r="F101" s="38">
        <f t="shared" si="44"/>
        <v>7.357999999999947</v>
      </c>
      <c r="G101" s="38">
        <f t="shared" si="45"/>
        <v>0</v>
      </c>
      <c r="H101" s="38">
        <v>5000</v>
      </c>
      <c r="I101" s="38">
        <v>466.365</v>
      </c>
      <c r="J101" s="38">
        <f t="shared" si="46"/>
        <v>4533.635</v>
      </c>
      <c r="K101" s="38">
        <f t="shared" si="47"/>
        <v>4533.635</v>
      </c>
      <c r="L101" s="38">
        <f t="shared" si="48"/>
        <v>0</v>
      </c>
    </row>
    <row r="102" spans="1:12" s="41" customFormat="1" ht="24.75" customHeight="1">
      <c r="A102" s="82" t="s">
        <v>37</v>
      </c>
      <c r="B102" s="84" t="s">
        <v>45</v>
      </c>
      <c r="C102" s="45">
        <v>1027.938</v>
      </c>
      <c r="D102" s="45">
        <v>639.557</v>
      </c>
      <c r="E102" s="38">
        <f t="shared" si="43"/>
        <v>388.3810000000001</v>
      </c>
      <c r="F102" s="38">
        <f t="shared" si="44"/>
        <v>388.3810000000001</v>
      </c>
      <c r="G102" s="38">
        <f t="shared" si="45"/>
        <v>0</v>
      </c>
      <c r="H102" s="38">
        <v>3500</v>
      </c>
      <c r="I102" s="38">
        <v>0</v>
      </c>
      <c r="J102" s="38">
        <f t="shared" si="46"/>
        <v>3500</v>
      </c>
      <c r="K102" s="38">
        <f t="shared" si="47"/>
        <v>3500</v>
      </c>
      <c r="L102" s="38">
        <f t="shared" si="48"/>
        <v>0</v>
      </c>
    </row>
    <row r="103" spans="1:12" s="41" customFormat="1" ht="24.75" customHeight="1">
      <c r="A103" s="82" t="s">
        <v>38</v>
      </c>
      <c r="B103" s="84" t="s">
        <v>46</v>
      </c>
      <c r="C103" s="38">
        <v>970.733</v>
      </c>
      <c r="D103" s="38">
        <v>967.86</v>
      </c>
      <c r="E103" s="38">
        <f t="shared" si="43"/>
        <v>2.8729999999999336</v>
      </c>
      <c r="F103" s="38">
        <f t="shared" si="44"/>
        <v>2.8729999999999336</v>
      </c>
      <c r="G103" s="38">
        <f t="shared" si="45"/>
        <v>0</v>
      </c>
      <c r="H103" s="38">
        <v>4500</v>
      </c>
      <c r="I103" s="38">
        <v>782.895</v>
      </c>
      <c r="J103" s="38">
        <f t="shared" si="46"/>
        <v>3717.105</v>
      </c>
      <c r="K103" s="38">
        <f t="shared" si="47"/>
        <v>3717.105</v>
      </c>
      <c r="L103" s="38">
        <f t="shared" si="48"/>
        <v>0</v>
      </c>
    </row>
    <row r="104" spans="1:12" s="41" customFormat="1" ht="24.75" customHeight="1">
      <c r="A104" s="82" t="s">
        <v>164</v>
      </c>
      <c r="B104" s="84" t="s">
        <v>47</v>
      </c>
      <c r="C104" s="38">
        <v>249.584</v>
      </c>
      <c r="D104" s="38">
        <v>239.1</v>
      </c>
      <c r="E104" s="38">
        <f t="shared" si="43"/>
        <v>10.484000000000009</v>
      </c>
      <c r="F104" s="38">
        <f t="shared" si="44"/>
        <v>10.484000000000009</v>
      </c>
      <c r="G104" s="38">
        <f t="shared" si="45"/>
        <v>0</v>
      </c>
      <c r="H104" s="38">
        <v>7000</v>
      </c>
      <c r="I104" s="38">
        <v>2841.47</v>
      </c>
      <c r="J104" s="38">
        <f t="shared" si="46"/>
        <v>4158.530000000001</v>
      </c>
      <c r="K104" s="38">
        <f t="shared" si="47"/>
        <v>4158.530000000001</v>
      </c>
      <c r="L104" s="38">
        <f t="shared" si="48"/>
        <v>0</v>
      </c>
    </row>
    <row r="105" spans="1:12" s="41" customFormat="1" ht="24.75" customHeight="1">
      <c r="A105" s="82" t="s">
        <v>165</v>
      </c>
      <c r="B105" s="84" t="s">
        <v>61</v>
      </c>
      <c r="C105" s="38">
        <v>805</v>
      </c>
      <c r="D105" s="38"/>
      <c r="E105" s="38">
        <f t="shared" si="43"/>
        <v>805</v>
      </c>
      <c r="F105" s="38">
        <f t="shared" si="44"/>
        <v>805</v>
      </c>
      <c r="G105" s="38">
        <f t="shared" si="45"/>
        <v>0</v>
      </c>
      <c r="H105" s="38">
        <v>1000</v>
      </c>
      <c r="I105" s="38">
        <v>360.07</v>
      </c>
      <c r="J105" s="38">
        <f t="shared" si="46"/>
        <v>639.9300000000001</v>
      </c>
      <c r="K105" s="38">
        <f t="shared" si="47"/>
        <v>639.9300000000001</v>
      </c>
      <c r="L105" s="38">
        <f t="shared" si="48"/>
        <v>0</v>
      </c>
    </row>
    <row r="106" spans="1:12" s="41" customFormat="1" ht="24.75" customHeight="1">
      <c r="A106" s="82" t="s">
        <v>166</v>
      </c>
      <c r="B106" s="84" t="s">
        <v>62</v>
      </c>
      <c r="C106" s="38">
        <v>1350</v>
      </c>
      <c r="D106" s="38">
        <v>403.78</v>
      </c>
      <c r="E106" s="38">
        <f t="shared" si="43"/>
        <v>946.22</v>
      </c>
      <c r="F106" s="38">
        <f t="shared" si="44"/>
        <v>946.22</v>
      </c>
      <c r="G106" s="38">
        <f t="shared" si="45"/>
        <v>0</v>
      </c>
      <c r="H106" s="38">
        <v>4000</v>
      </c>
      <c r="I106" s="38">
        <v>762.531</v>
      </c>
      <c r="J106" s="38">
        <f t="shared" si="46"/>
        <v>3237.469</v>
      </c>
      <c r="K106" s="38">
        <f t="shared" si="47"/>
        <v>3237.469</v>
      </c>
      <c r="L106" s="38">
        <f t="shared" si="48"/>
        <v>0</v>
      </c>
    </row>
    <row r="107" spans="1:12" s="41" customFormat="1" ht="38.25" customHeight="1">
      <c r="A107" s="43">
        <v>4</v>
      </c>
      <c r="B107" s="15" t="s">
        <v>167</v>
      </c>
      <c r="C107" s="28">
        <v>1454</v>
      </c>
      <c r="D107" s="28">
        <v>1448.94</v>
      </c>
      <c r="E107" s="38">
        <f t="shared" si="43"/>
        <v>5.059999999999945</v>
      </c>
      <c r="F107" s="38">
        <f t="shared" si="44"/>
        <v>5.059999999999945</v>
      </c>
      <c r="G107" s="38">
        <f t="shared" si="45"/>
        <v>0</v>
      </c>
      <c r="H107" s="28">
        <v>4421</v>
      </c>
      <c r="I107" s="28">
        <v>4275.934</v>
      </c>
      <c r="J107" s="38">
        <f t="shared" si="46"/>
        <v>145.0659999999998</v>
      </c>
      <c r="K107" s="38">
        <f t="shared" si="47"/>
        <v>145.0659999999998</v>
      </c>
      <c r="L107" s="38">
        <f t="shared" si="48"/>
        <v>0</v>
      </c>
    </row>
    <row r="108" spans="1:12" s="88" customFormat="1" ht="44.25" customHeight="1">
      <c r="A108" s="85" t="s">
        <v>6</v>
      </c>
      <c r="B108" s="86" t="s">
        <v>168</v>
      </c>
      <c r="C108" s="87">
        <v>349.361</v>
      </c>
      <c r="D108" s="38">
        <v>149.22</v>
      </c>
      <c r="E108" s="45">
        <f t="shared" si="43"/>
        <v>200.141</v>
      </c>
      <c r="F108" s="51">
        <v>186.301</v>
      </c>
      <c r="G108" s="38">
        <f t="shared" si="45"/>
        <v>13.840000000000003</v>
      </c>
      <c r="H108" s="28">
        <v>4376</v>
      </c>
      <c r="I108" s="28">
        <v>3030.303</v>
      </c>
      <c r="J108" s="38">
        <f t="shared" si="46"/>
        <v>1345.6970000000001</v>
      </c>
      <c r="K108" s="38">
        <v>1345.6970000000001</v>
      </c>
      <c r="L108" s="38">
        <f t="shared" si="48"/>
        <v>0</v>
      </c>
    </row>
    <row r="109" spans="1:12" s="41" customFormat="1" ht="54.75" customHeight="1">
      <c r="A109" s="43" t="s">
        <v>169</v>
      </c>
      <c r="B109" s="15" t="s">
        <v>170</v>
      </c>
      <c r="C109" s="28">
        <v>1128.321</v>
      </c>
      <c r="D109" s="28">
        <v>556.388</v>
      </c>
      <c r="E109" s="38">
        <f t="shared" si="43"/>
        <v>571.9329999999999</v>
      </c>
      <c r="F109" s="38">
        <f t="shared" si="44"/>
        <v>571.9329999999999</v>
      </c>
      <c r="G109" s="38">
        <f t="shared" si="45"/>
        <v>0</v>
      </c>
      <c r="H109" s="28">
        <v>3626</v>
      </c>
      <c r="I109" s="28">
        <v>2671.925</v>
      </c>
      <c r="J109" s="38">
        <f t="shared" si="46"/>
        <v>954.0749999999998</v>
      </c>
      <c r="K109" s="38">
        <f t="shared" si="47"/>
        <v>954.0749999999998</v>
      </c>
      <c r="L109" s="38">
        <f t="shared" si="48"/>
        <v>0</v>
      </c>
    </row>
    <row r="110" spans="1:12" s="41" customFormat="1" ht="39" customHeight="1">
      <c r="A110" s="43" t="s">
        <v>171</v>
      </c>
      <c r="B110" s="15" t="s">
        <v>172</v>
      </c>
      <c r="C110" s="28">
        <f aca="true" t="shared" si="49" ref="C110:L110">SUM(C111:C115)</f>
        <v>2738</v>
      </c>
      <c r="D110" s="28">
        <f t="shared" si="49"/>
        <v>2338.162</v>
      </c>
      <c r="E110" s="28">
        <f t="shared" si="49"/>
        <v>399.8380000000002</v>
      </c>
      <c r="F110" s="28">
        <f t="shared" si="49"/>
        <v>399.8380000000002</v>
      </c>
      <c r="G110" s="28">
        <f t="shared" si="49"/>
        <v>0</v>
      </c>
      <c r="H110" s="28">
        <f t="shared" si="49"/>
        <v>5575.032999999999</v>
      </c>
      <c r="I110" s="28">
        <f t="shared" si="49"/>
        <v>4916.541</v>
      </c>
      <c r="J110" s="28">
        <f t="shared" si="49"/>
        <v>658.492</v>
      </c>
      <c r="K110" s="28">
        <f t="shared" si="49"/>
        <v>658.492</v>
      </c>
      <c r="L110" s="28">
        <f t="shared" si="49"/>
        <v>0</v>
      </c>
    </row>
    <row r="111" spans="1:12" s="41" customFormat="1" ht="24.75" customHeight="1">
      <c r="A111" s="89">
        <v>1</v>
      </c>
      <c r="B111" s="83" t="s">
        <v>110</v>
      </c>
      <c r="C111" s="38">
        <v>2738</v>
      </c>
      <c r="D111" s="38">
        <v>2338.162</v>
      </c>
      <c r="E111" s="38">
        <f>C111-D111</f>
        <v>399.8380000000002</v>
      </c>
      <c r="F111" s="38">
        <f>E111</f>
        <v>399.8380000000002</v>
      </c>
      <c r="G111" s="38">
        <f>E111-F111</f>
        <v>0</v>
      </c>
      <c r="H111" s="38">
        <v>2950</v>
      </c>
      <c r="I111" s="38">
        <v>2591.964</v>
      </c>
      <c r="J111" s="38">
        <f>H111-I111</f>
        <v>358.03600000000006</v>
      </c>
      <c r="K111" s="38">
        <f t="shared" si="47"/>
        <v>358.03600000000006</v>
      </c>
      <c r="L111" s="38">
        <f t="shared" si="48"/>
        <v>0</v>
      </c>
    </row>
    <row r="112" spans="1:12" s="41" customFormat="1" ht="24.75" customHeight="1">
      <c r="A112" s="82">
        <v>2</v>
      </c>
      <c r="B112" s="90" t="s">
        <v>39</v>
      </c>
      <c r="C112" s="38">
        <v>0</v>
      </c>
      <c r="D112" s="38"/>
      <c r="E112" s="38"/>
      <c r="F112" s="38"/>
      <c r="G112" s="38"/>
      <c r="H112" s="38">
        <v>934.943</v>
      </c>
      <c r="I112" s="38">
        <v>900.554</v>
      </c>
      <c r="J112" s="38">
        <f>H112-I112</f>
        <v>34.38900000000001</v>
      </c>
      <c r="K112" s="38">
        <f t="shared" si="47"/>
        <v>34.38900000000001</v>
      </c>
      <c r="L112" s="38">
        <f t="shared" si="48"/>
        <v>0</v>
      </c>
    </row>
    <row r="113" spans="1:12" s="41" customFormat="1" ht="24.75" customHeight="1">
      <c r="A113" s="89">
        <v>3</v>
      </c>
      <c r="B113" s="90" t="s">
        <v>43</v>
      </c>
      <c r="C113" s="38">
        <v>0</v>
      </c>
      <c r="D113" s="38"/>
      <c r="E113" s="38"/>
      <c r="F113" s="38"/>
      <c r="G113" s="38"/>
      <c r="H113" s="38">
        <v>467.472</v>
      </c>
      <c r="I113" s="38">
        <v>466.997</v>
      </c>
      <c r="J113" s="38">
        <f>H113-I113</f>
        <v>0.4749999999999659</v>
      </c>
      <c r="K113" s="38">
        <v>0.4749999999999659</v>
      </c>
      <c r="L113" s="38">
        <f t="shared" si="48"/>
        <v>0</v>
      </c>
    </row>
    <row r="114" spans="1:12" s="41" customFormat="1" ht="24.75" customHeight="1">
      <c r="A114" s="82">
        <v>4</v>
      </c>
      <c r="B114" s="90" t="s">
        <v>45</v>
      </c>
      <c r="C114" s="38">
        <v>0</v>
      </c>
      <c r="D114" s="38"/>
      <c r="E114" s="38"/>
      <c r="F114" s="38"/>
      <c r="G114" s="38"/>
      <c r="H114" s="38">
        <v>719.187</v>
      </c>
      <c r="I114" s="38">
        <v>541.07</v>
      </c>
      <c r="J114" s="38">
        <f>H114-I114</f>
        <v>178.11699999999996</v>
      </c>
      <c r="K114" s="38">
        <f t="shared" si="47"/>
        <v>178.11699999999996</v>
      </c>
      <c r="L114" s="38">
        <f t="shared" si="48"/>
        <v>0</v>
      </c>
    </row>
    <row r="115" spans="1:12" s="41" customFormat="1" ht="24.75" customHeight="1">
      <c r="A115" s="89">
        <v>5</v>
      </c>
      <c r="B115" s="90" t="s">
        <v>46</v>
      </c>
      <c r="C115" s="38">
        <v>0</v>
      </c>
      <c r="D115" s="38"/>
      <c r="E115" s="38"/>
      <c r="F115" s="38"/>
      <c r="G115" s="38"/>
      <c r="H115" s="38">
        <v>503.431</v>
      </c>
      <c r="I115" s="38">
        <v>415.956</v>
      </c>
      <c r="J115" s="38">
        <f>H115-I115</f>
        <v>87.47499999999997</v>
      </c>
      <c r="K115" s="38">
        <f t="shared" si="47"/>
        <v>87.47499999999997</v>
      </c>
      <c r="L115" s="38">
        <f t="shared" si="48"/>
        <v>0</v>
      </c>
    </row>
    <row r="116" spans="1:12" s="41" customFormat="1" ht="44.25" customHeight="1">
      <c r="A116" s="43" t="s">
        <v>173</v>
      </c>
      <c r="B116" s="15" t="s">
        <v>174</v>
      </c>
      <c r="C116" s="28">
        <v>658</v>
      </c>
      <c r="D116" s="28">
        <f aca="true" t="shared" si="50" ref="D116:L116">D117</f>
        <v>607.791</v>
      </c>
      <c r="E116" s="28">
        <f t="shared" si="50"/>
        <v>50.208999999999946</v>
      </c>
      <c r="F116" s="28">
        <f t="shared" si="50"/>
        <v>50.208999999999946</v>
      </c>
      <c r="G116" s="28">
        <f t="shared" si="50"/>
        <v>0</v>
      </c>
      <c r="H116" s="28">
        <f t="shared" si="50"/>
        <v>1997</v>
      </c>
      <c r="I116" s="28">
        <f t="shared" si="50"/>
        <v>1893.267</v>
      </c>
      <c r="J116" s="28">
        <f t="shared" si="50"/>
        <v>103.73299999999995</v>
      </c>
      <c r="K116" s="28">
        <f t="shared" si="50"/>
        <v>103.73299999999995</v>
      </c>
      <c r="L116" s="28">
        <f t="shared" si="50"/>
        <v>0</v>
      </c>
    </row>
    <row r="117" spans="1:12" s="41" customFormat="1" ht="42" customHeight="1">
      <c r="A117" s="43"/>
      <c r="B117" s="15" t="s">
        <v>175</v>
      </c>
      <c r="C117" s="38">
        <v>658</v>
      </c>
      <c r="D117" s="38">
        <v>607.791</v>
      </c>
      <c r="E117" s="38">
        <f>C117-D117</f>
        <v>50.208999999999946</v>
      </c>
      <c r="F117" s="38">
        <f>E117</f>
        <v>50.208999999999946</v>
      </c>
      <c r="G117" s="51">
        <f>E117-F117</f>
        <v>0</v>
      </c>
      <c r="H117" s="38">
        <v>1997</v>
      </c>
      <c r="I117" s="38">
        <v>1893.267</v>
      </c>
      <c r="J117" s="38">
        <f>H117-I117</f>
        <v>103.73299999999995</v>
      </c>
      <c r="K117" s="38">
        <f t="shared" si="47"/>
        <v>103.73299999999995</v>
      </c>
      <c r="L117" s="38">
        <f>J117-K117</f>
        <v>0</v>
      </c>
    </row>
    <row r="118" spans="1:12" s="41" customFormat="1" ht="63" customHeight="1">
      <c r="A118" s="43" t="s">
        <v>176</v>
      </c>
      <c r="B118" s="15" t="s">
        <v>177</v>
      </c>
      <c r="C118" s="28">
        <f aca="true" t="shared" si="51" ref="C118:L118">C119+C127</f>
        <v>1417.7320000000002</v>
      </c>
      <c r="D118" s="28">
        <f t="shared" si="51"/>
        <v>179.82</v>
      </c>
      <c r="E118" s="28">
        <f t="shared" si="51"/>
        <v>1237.9120000000003</v>
      </c>
      <c r="F118" s="28">
        <f t="shared" si="51"/>
        <v>1237.9120000000003</v>
      </c>
      <c r="G118" s="28">
        <f t="shared" si="51"/>
        <v>0</v>
      </c>
      <c r="H118" s="28">
        <f t="shared" si="51"/>
        <v>7779.744</v>
      </c>
      <c r="I118" s="28">
        <f t="shared" si="51"/>
        <v>5661.304</v>
      </c>
      <c r="J118" s="28">
        <f t="shared" si="51"/>
        <v>2118.44</v>
      </c>
      <c r="K118" s="28">
        <f t="shared" si="51"/>
        <v>2118.44</v>
      </c>
      <c r="L118" s="28">
        <f t="shared" si="51"/>
        <v>0</v>
      </c>
    </row>
    <row r="119" spans="1:12" s="41" customFormat="1" ht="54" customHeight="1">
      <c r="A119" s="43">
        <v>1</v>
      </c>
      <c r="B119" s="15" t="s">
        <v>73</v>
      </c>
      <c r="C119" s="28">
        <f>C120+C123</f>
        <v>1335.188</v>
      </c>
      <c r="D119" s="28">
        <f>D120+D123</f>
        <v>123.85</v>
      </c>
      <c r="E119" s="28">
        <f>E120+E123</f>
        <v>1211.3380000000002</v>
      </c>
      <c r="F119" s="28">
        <f>F120+F123</f>
        <v>1211.3380000000002</v>
      </c>
      <c r="G119" s="28">
        <f>G120+G123</f>
        <v>0</v>
      </c>
      <c r="H119" s="28">
        <f>H120+H123+H126</f>
        <v>6975</v>
      </c>
      <c r="I119" s="28">
        <f>I120+I123+I126</f>
        <v>5181.215</v>
      </c>
      <c r="J119" s="28">
        <f>J120+J123+J126</f>
        <v>1793.7849999999999</v>
      </c>
      <c r="K119" s="28">
        <f>K120+K123+K126</f>
        <v>1793.7849999999999</v>
      </c>
      <c r="L119" s="28">
        <f>L120+L123+L126</f>
        <v>0</v>
      </c>
    </row>
    <row r="120" spans="1:12" s="41" customFormat="1" ht="49.5" customHeight="1">
      <c r="A120" s="43" t="s">
        <v>8</v>
      </c>
      <c r="B120" s="15" t="s">
        <v>178</v>
      </c>
      <c r="C120" s="28">
        <f aca="true" t="shared" si="52" ref="C120:L120">C121+C122</f>
        <v>1332</v>
      </c>
      <c r="D120" s="28">
        <f t="shared" si="52"/>
        <v>123.85</v>
      </c>
      <c r="E120" s="28">
        <f t="shared" si="52"/>
        <v>1208.15</v>
      </c>
      <c r="F120" s="28">
        <f t="shared" si="52"/>
        <v>1208.15</v>
      </c>
      <c r="G120" s="28">
        <f t="shared" si="52"/>
        <v>0</v>
      </c>
      <c r="H120" s="28">
        <f t="shared" si="52"/>
        <v>2075.9120000000003</v>
      </c>
      <c r="I120" s="28">
        <f t="shared" si="52"/>
        <v>1748.5620000000001</v>
      </c>
      <c r="J120" s="28">
        <f t="shared" si="52"/>
        <v>327.35</v>
      </c>
      <c r="K120" s="28">
        <f t="shared" si="52"/>
        <v>327.35</v>
      </c>
      <c r="L120" s="28">
        <f t="shared" si="52"/>
        <v>0</v>
      </c>
    </row>
    <row r="121" spans="1:12" s="41" customFormat="1" ht="24.75" customHeight="1">
      <c r="A121" s="82" t="s">
        <v>50</v>
      </c>
      <c r="B121" s="83" t="s">
        <v>104</v>
      </c>
      <c r="C121" s="38">
        <v>1332</v>
      </c>
      <c r="D121" s="38">
        <v>123.85</v>
      </c>
      <c r="E121" s="38">
        <f>C121-D121</f>
        <v>1208.15</v>
      </c>
      <c r="F121" s="38">
        <f>E121</f>
        <v>1208.15</v>
      </c>
      <c r="G121" s="38">
        <f>E121-F121</f>
        <v>0</v>
      </c>
      <c r="H121" s="38">
        <v>1832.977</v>
      </c>
      <c r="I121" s="38">
        <v>1506.409</v>
      </c>
      <c r="J121" s="38">
        <f>H121-I121</f>
        <v>326.568</v>
      </c>
      <c r="K121" s="38">
        <f>J121</f>
        <v>326.568</v>
      </c>
      <c r="L121" s="38">
        <f>J121-K121</f>
        <v>0</v>
      </c>
    </row>
    <row r="122" spans="1:12" s="41" customFormat="1" ht="31.5" customHeight="1">
      <c r="A122" s="82" t="s">
        <v>51</v>
      </c>
      <c r="B122" s="83" t="s">
        <v>117</v>
      </c>
      <c r="C122" s="38"/>
      <c r="D122" s="38"/>
      <c r="E122" s="38">
        <f>C122-D122</f>
        <v>0</v>
      </c>
      <c r="F122" s="38">
        <f>E122</f>
        <v>0</v>
      </c>
      <c r="G122" s="38">
        <f>E122-F122</f>
        <v>0</v>
      </c>
      <c r="H122" s="38">
        <v>242.935</v>
      </c>
      <c r="I122" s="38">
        <v>242.153</v>
      </c>
      <c r="J122" s="38">
        <f>H122-I122</f>
        <v>0.7820000000000107</v>
      </c>
      <c r="K122" s="38">
        <f>J122</f>
        <v>0.7820000000000107</v>
      </c>
      <c r="L122" s="38">
        <f>J122-K122</f>
        <v>0</v>
      </c>
    </row>
    <row r="123" spans="1:12" s="41" customFormat="1" ht="40.5" customHeight="1">
      <c r="A123" s="43" t="s">
        <v>9</v>
      </c>
      <c r="B123" s="15" t="s">
        <v>179</v>
      </c>
      <c r="C123" s="38">
        <f>SUM(C124:C126)</f>
        <v>3.188</v>
      </c>
      <c r="D123" s="38">
        <f>SUM(D124:D126)</f>
        <v>0</v>
      </c>
      <c r="E123" s="38">
        <f>SUM(E124:E126)</f>
        <v>3.188</v>
      </c>
      <c r="F123" s="38">
        <f>SUM(F124:F126)</f>
        <v>3.188</v>
      </c>
      <c r="G123" s="38">
        <f>SUM(G124:G126)</f>
        <v>0</v>
      </c>
      <c r="H123" s="38">
        <f>H124+H125</f>
        <v>4649.088</v>
      </c>
      <c r="I123" s="38">
        <f>I124+I125</f>
        <v>3195.552</v>
      </c>
      <c r="J123" s="38">
        <f>J124+J125</f>
        <v>1453.536</v>
      </c>
      <c r="K123" s="38">
        <f>K124+K125</f>
        <v>1453.536</v>
      </c>
      <c r="L123" s="38">
        <f>L124+L125</f>
        <v>0</v>
      </c>
    </row>
    <row r="124" spans="1:12" s="41" customFormat="1" ht="24.75" customHeight="1">
      <c r="A124" s="82" t="s">
        <v>48</v>
      </c>
      <c r="B124" s="83" t="s">
        <v>180</v>
      </c>
      <c r="C124" s="91">
        <v>3.188</v>
      </c>
      <c r="D124" s="38"/>
      <c r="E124" s="38">
        <f>C124-D124</f>
        <v>3.188</v>
      </c>
      <c r="F124" s="38">
        <f>E124</f>
        <v>3.188</v>
      </c>
      <c r="G124" s="38">
        <f>E124-F124</f>
        <v>0</v>
      </c>
      <c r="H124" s="38">
        <v>3149.088</v>
      </c>
      <c r="I124" s="38">
        <v>1964.2</v>
      </c>
      <c r="J124" s="38">
        <f>H124-I124</f>
        <v>1184.8880000000001</v>
      </c>
      <c r="K124" s="38">
        <f aca="true" t="shared" si="53" ref="K124:K145">J124</f>
        <v>1184.8880000000001</v>
      </c>
      <c r="L124" s="38">
        <f>J124-K124</f>
        <v>0</v>
      </c>
    </row>
    <row r="125" spans="1:12" s="41" customFormat="1" ht="43.5" customHeight="1">
      <c r="A125" s="82" t="s">
        <v>49</v>
      </c>
      <c r="B125" s="83" t="s">
        <v>181</v>
      </c>
      <c r="C125" s="38">
        <v>0</v>
      </c>
      <c r="D125" s="38"/>
      <c r="E125" s="38"/>
      <c r="F125" s="38"/>
      <c r="G125" s="38"/>
      <c r="H125" s="38">
        <v>1500</v>
      </c>
      <c r="I125" s="38">
        <v>1231.352</v>
      </c>
      <c r="J125" s="38">
        <f>H125-I125</f>
        <v>268.6479999999999</v>
      </c>
      <c r="K125" s="38">
        <f t="shared" si="53"/>
        <v>268.6479999999999</v>
      </c>
      <c r="L125" s="38">
        <f>J125-K125</f>
        <v>0</v>
      </c>
    </row>
    <row r="126" spans="1:12" s="41" customFormat="1" ht="61.5" customHeight="1">
      <c r="A126" s="43" t="s">
        <v>10</v>
      </c>
      <c r="B126" s="15" t="s">
        <v>182</v>
      </c>
      <c r="C126" s="28">
        <v>0</v>
      </c>
      <c r="D126" s="28"/>
      <c r="E126" s="28"/>
      <c r="F126" s="28"/>
      <c r="G126" s="28"/>
      <c r="H126" s="28">
        <v>250</v>
      </c>
      <c r="I126" s="28">
        <v>237.101</v>
      </c>
      <c r="J126" s="38">
        <f>H126-I126</f>
        <v>12.899000000000001</v>
      </c>
      <c r="K126" s="38">
        <f t="shared" si="53"/>
        <v>12.899000000000001</v>
      </c>
      <c r="L126" s="38">
        <f>J126-K126</f>
        <v>0</v>
      </c>
    </row>
    <row r="127" spans="1:12" s="41" customFormat="1" ht="36" customHeight="1">
      <c r="A127" s="43">
        <v>2</v>
      </c>
      <c r="B127" s="15" t="s">
        <v>183</v>
      </c>
      <c r="C127" s="28">
        <f aca="true" t="shared" si="54" ref="C127:L127">SUM(C128:C145)</f>
        <v>82.544</v>
      </c>
      <c r="D127" s="28">
        <f t="shared" si="54"/>
        <v>55.970000000000006</v>
      </c>
      <c r="E127" s="28">
        <f t="shared" si="54"/>
        <v>26.573999999999998</v>
      </c>
      <c r="F127" s="28">
        <f t="shared" si="54"/>
        <v>26.573999999999998</v>
      </c>
      <c r="G127" s="28">
        <f t="shared" si="54"/>
        <v>0</v>
      </c>
      <c r="H127" s="28">
        <f t="shared" si="54"/>
        <v>804.7439999999999</v>
      </c>
      <c r="I127" s="28">
        <f t="shared" si="54"/>
        <v>480.08900000000006</v>
      </c>
      <c r="J127" s="28">
        <f t="shared" si="54"/>
        <v>324.65500000000003</v>
      </c>
      <c r="K127" s="28">
        <f t="shared" si="54"/>
        <v>324.65500000000003</v>
      </c>
      <c r="L127" s="28">
        <f t="shared" si="54"/>
        <v>0</v>
      </c>
    </row>
    <row r="128" spans="1:12" s="41" customFormat="1" ht="24.75" customHeight="1">
      <c r="A128" s="92" t="s">
        <v>17</v>
      </c>
      <c r="B128" s="93" t="s">
        <v>104</v>
      </c>
      <c r="C128" s="91">
        <v>36.949</v>
      </c>
      <c r="D128" s="38">
        <v>32.28</v>
      </c>
      <c r="E128" s="38">
        <f aca="true" t="shared" si="55" ref="E128:E145">C128-D128</f>
        <v>4.668999999999997</v>
      </c>
      <c r="F128" s="38">
        <f aca="true" t="shared" si="56" ref="F128:F145">E128</f>
        <v>4.668999999999997</v>
      </c>
      <c r="G128" s="38">
        <f aca="true" t="shared" si="57" ref="G128:G145">E128-F128</f>
        <v>0</v>
      </c>
      <c r="H128" s="38">
        <v>331.83</v>
      </c>
      <c r="I128" s="38">
        <v>137</v>
      </c>
      <c r="J128" s="38">
        <f aca="true" t="shared" si="58" ref="J128:J145">H128-I128</f>
        <v>194.82999999999998</v>
      </c>
      <c r="K128" s="38">
        <f t="shared" si="53"/>
        <v>194.82999999999998</v>
      </c>
      <c r="L128" s="38">
        <f aca="true" t="shared" si="59" ref="L128:L145">J128-K128</f>
        <v>0</v>
      </c>
    </row>
    <row r="129" spans="1:12" s="41" customFormat="1" ht="24.75" customHeight="1">
      <c r="A129" s="92" t="s">
        <v>18</v>
      </c>
      <c r="B129" s="14" t="s">
        <v>71</v>
      </c>
      <c r="C129" s="38">
        <v>5.355</v>
      </c>
      <c r="D129" s="38">
        <v>4.5</v>
      </c>
      <c r="E129" s="38">
        <f t="shared" si="55"/>
        <v>0.8550000000000004</v>
      </c>
      <c r="F129" s="51">
        <f t="shared" si="56"/>
        <v>0.8550000000000004</v>
      </c>
      <c r="G129" s="38">
        <f t="shared" si="57"/>
        <v>0</v>
      </c>
      <c r="H129" s="38">
        <v>18.435</v>
      </c>
      <c r="I129" s="38">
        <v>12.206</v>
      </c>
      <c r="J129" s="38">
        <f t="shared" si="58"/>
        <v>6.228999999999999</v>
      </c>
      <c r="K129" s="51">
        <f t="shared" si="53"/>
        <v>6.228999999999999</v>
      </c>
      <c r="L129" s="38">
        <f t="shared" si="59"/>
        <v>0</v>
      </c>
    </row>
    <row r="130" spans="1:12" s="41" customFormat="1" ht="24.75" customHeight="1">
      <c r="A130" s="92" t="s">
        <v>19</v>
      </c>
      <c r="B130" s="14" t="s">
        <v>105</v>
      </c>
      <c r="C130" s="38"/>
      <c r="D130" s="38"/>
      <c r="E130" s="38">
        <f t="shared" si="55"/>
        <v>0</v>
      </c>
      <c r="F130" s="38">
        <f t="shared" si="56"/>
        <v>0</v>
      </c>
      <c r="G130" s="38">
        <f t="shared" si="57"/>
        <v>0</v>
      </c>
      <c r="H130" s="38">
        <v>12.29</v>
      </c>
      <c r="I130" s="38">
        <v>8.38</v>
      </c>
      <c r="J130" s="38">
        <f t="shared" si="58"/>
        <v>3.9099999999999984</v>
      </c>
      <c r="K130" s="38">
        <f t="shared" si="53"/>
        <v>3.9099999999999984</v>
      </c>
      <c r="L130" s="38">
        <f t="shared" si="59"/>
        <v>0</v>
      </c>
    </row>
    <row r="131" spans="1:12" s="41" customFormat="1" ht="24.75" customHeight="1">
      <c r="A131" s="92" t="s">
        <v>20</v>
      </c>
      <c r="B131" s="14" t="s">
        <v>106</v>
      </c>
      <c r="C131" s="38"/>
      <c r="D131" s="38"/>
      <c r="E131" s="38">
        <f t="shared" si="55"/>
        <v>0</v>
      </c>
      <c r="F131" s="38">
        <f t="shared" si="56"/>
        <v>0</v>
      </c>
      <c r="G131" s="38">
        <f t="shared" si="57"/>
        <v>0</v>
      </c>
      <c r="H131" s="38">
        <v>12.29</v>
      </c>
      <c r="I131" s="38">
        <v>8.965</v>
      </c>
      <c r="J131" s="38">
        <f t="shared" si="58"/>
        <v>3.3249999999999993</v>
      </c>
      <c r="K131" s="38">
        <f t="shared" si="53"/>
        <v>3.3249999999999993</v>
      </c>
      <c r="L131" s="38">
        <f t="shared" si="59"/>
        <v>0</v>
      </c>
    </row>
    <row r="132" spans="1:12" s="41" customFormat="1" ht="24.75" customHeight="1">
      <c r="A132" s="92" t="s">
        <v>21</v>
      </c>
      <c r="B132" s="14" t="s">
        <v>57</v>
      </c>
      <c r="C132" s="38">
        <v>5.355</v>
      </c>
      <c r="D132" s="38">
        <v>5.355</v>
      </c>
      <c r="E132" s="38">
        <f t="shared" si="55"/>
        <v>0</v>
      </c>
      <c r="F132" s="38">
        <f t="shared" si="56"/>
        <v>0</v>
      </c>
      <c r="G132" s="38">
        <f t="shared" si="57"/>
        <v>0</v>
      </c>
      <c r="H132" s="38">
        <v>18.435</v>
      </c>
      <c r="I132" s="38">
        <v>14.345</v>
      </c>
      <c r="J132" s="38">
        <f t="shared" si="58"/>
        <v>4.089999999999998</v>
      </c>
      <c r="K132" s="38">
        <f t="shared" si="53"/>
        <v>4.089999999999998</v>
      </c>
      <c r="L132" s="38">
        <f t="shared" si="59"/>
        <v>0</v>
      </c>
    </row>
    <row r="133" spans="1:12" s="41" customFormat="1" ht="24.75" customHeight="1">
      <c r="A133" s="92" t="s">
        <v>22</v>
      </c>
      <c r="B133" s="14" t="s">
        <v>108</v>
      </c>
      <c r="C133" s="38">
        <v>5.355</v>
      </c>
      <c r="D133" s="38"/>
      <c r="E133" s="38">
        <f t="shared" si="55"/>
        <v>5.355</v>
      </c>
      <c r="F133" s="38">
        <f t="shared" si="56"/>
        <v>5.355</v>
      </c>
      <c r="G133" s="38">
        <f t="shared" si="57"/>
        <v>0</v>
      </c>
      <c r="H133" s="38">
        <v>18.435</v>
      </c>
      <c r="I133" s="80"/>
      <c r="J133" s="38">
        <f t="shared" si="58"/>
        <v>18.435</v>
      </c>
      <c r="K133" s="38">
        <f t="shared" si="53"/>
        <v>18.435</v>
      </c>
      <c r="L133" s="38">
        <f t="shared" si="59"/>
        <v>0</v>
      </c>
    </row>
    <row r="134" spans="1:12" s="41" customFormat="1" ht="24.75" customHeight="1">
      <c r="A134" s="92" t="s">
        <v>23</v>
      </c>
      <c r="B134" s="14" t="s">
        <v>72</v>
      </c>
      <c r="C134" s="38"/>
      <c r="D134" s="38"/>
      <c r="E134" s="38">
        <f t="shared" si="55"/>
        <v>0</v>
      </c>
      <c r="F134" s="38">
        <f t="shared" si="56"/>
        <v>0</v>
      </c>
      <c r="G134" s="38">
        <f t="shared" si="57"/>
        <v>0</v>
      </c>
      <c r="H134" s="38">
        <v>18.435</v>
      </c>
      <c r="I134" s="80"/>
      <c r="J134" s="38">
        <f t="shared" si="58"/>
        <v>18.435</v>
      </c>
      <c r="K134" s="38">
        <f t="shared" si="53"/>
        <v>18.435</v>
      </c>
      <c r="L134" s="38">
        <f t="shared" si="59"/>
        <v>0</v>
      </c>
    </row>
    <row r="135" spans="1:12" s="41" customFormat="1" ht="24.75" customHeight="1">
      <c r="A135" s="92" t="s">
        <v>24</v>
      </c>
      <c r="B135" s="14" t="s">
        <v>109</v>
      </c>
      <c r="C135" s="38">
        <v>5.355</v>
      </c>
      <c r="D135" s="38"/>
      <c r="E135" s="38">
        <f t="shared" si="55"/>
        <v>5.355</v>
      </c>
      <c r="F135" s="38">
        <f t="shared" si="56"/>
        <v>5.355</v>
      </c>
      <c r="G135" s="38">
        <f t="shared" si="57"/>
        <v>0</v>
      </c>
      <c r="H135" s="38">
        <v>18.435</v>
      </c>
      <c r="I135" s="38">
        <v>10.38</v>
      </c>
      <c r="J135" s="38">
        <f t="shared" si="58"/>
        <v>8.054999999999998</v>
      </c>
      <c r="K135" s="38">
        <f t="shared" si="53"/>
        <v>8.054999999999998</v>
      </c>
      <c r="L135" s="38">
        <f t="shared" si="59"/>
        <v>0</v>
      </c>
    </row>
    <row r="136" spans="1:12" s="41" customFormat="1" ht="24.75" customHeight="1">
      <c r="A136" s="92" t="s">
        <v>25</v>
      </c>
      <c r="B136" s="14" t="s">
        <v>110</v>
      </c>
      <c r="C136" s="38">
        <v>5.355</v>
      </c>
      <c r="D136" s="38">
        <v>4.425</v>
      </c>
      <c r="E136" s="38">
        <f t="shared" si="55"/>
        <v>0.9300000000000006</v>
      </c>
      <c r="F136" s="38">
        <f t="shared" si="56"/>
        <v>0.9300000000000006</v>
      </c>
      <c r="G136" s="38">
        <f t="shared" si="57"/>
        <v>0</v>
      </c>
      <c r="H136" s="38">
        <v>18.435</v>
      </c>
      <c r="I136" s="38">
        <v>4.9</v>
      </c>
      <c r="J136" s="38">
        <f t="shared" si="58"/>
        <v>13.534999999999998</v>
      </c>
      <c r="K136" s="38">
        <f t="shared" si="53"/>
        <v>13.534999999999998</v>
      </c>
      <c r="L136" s="38">
        <f t="shared" si="59"/>
        <v>0</v>
      </c>
    </row>
    <row r="137" spans="1:12" s="41" customFormat="1" ht="24.75" customHeight="1">
      <c r="A137" s="92" t="s">
        <v>26</v>
      </c>
      <c r="B137" s="14" t="s">
        <v>111</v>
      </c>
      <c r="C137" s="38"/>
      <c r="D137" s="38"/>
      <c r="E137" s="38">
        <f t="shared" si="55"/>
        <v>0</v>
      </c>
      <c r="F137" s="38">
        <f t="shared" si="56"/>
        <v>0</v>
      </c>
      <c r="G137" s="38">
        <f t="shared" si="57"/>
        <v>0</v>
      </c>
      <c r="H137" s="38">
        <v>12.29</v>
      </c>
      <c r="I137" s="80"/>
      <c r="J137" s="38">
        <f t="shared" si="58"/>
        <v>12.29</v>
      </c>
      <c r="K137" s="38">
        <f t="shared" si="53"/>
        <v>12.29</v>
      </c>
      <c r="L137" s="38">
        <f t="shared" si="59"/>
        <v>0</v>
      </c>
    </row>
    <row r="138" spans="1:12" s="41" customFormat="1" ht="24.75" customHeight="1">
      <c r="A138" s="92" t="s">
        <v>27</v>
      </c>
      <c r="B138" s="14" t="s">
        <v>113</v>
      </c>
      <c r="C138" s="38">
        <v>1.77</v>
      </c>
      <c r="D138" s="38">
        <v>0.77</v>
      </c>
      <c r="E138" s="38">
        <f t="shared" si="55"/>
        <v>1</v>
      </c>
      <c r="F138" s="38">
        <f t="shared" si="56"/>
        <v>1</v>
      </c>
      <c r="G138" s="38">
        <f t="shared" si="57"/>
        <v>0</v>
      </c>
      <c r="H138" s="38">
        <v>12.29</v>
      </c>
      <c r="I138" s="38">
        <v>11.09</v>
      </c>
      <c r="J138" s="38">
        <f t="shared" si="58"/>
        <v>1.1999999999999993</v>
      </c>
      <c r="K138" s="38">
        <f t="shared" si="53"/>
        <v>1.1999999999999993</v>
      </c>
      <c r="L138" s="38">
        <f t="shared" si="59"/>
        <v>0</v>
      </c>
    </row>
    <row r="139" spans="1:12" s="41" customFormat="1" ht="24.75" customHeight="1">
      <c r="A139" s="92" t="s">
        <v>143</v>
      </c>
      <c r="B139" s="14" t="s">
        <v>114</v>
      </c>
      <c r="C139" s="38">
        <v>0.07</v>
      </c>
      <c r="D139" s="38"/>
      <c r="E139" s="38">
        <f t="shared" si="55"/>
        <v>0.07</v>
      </c>
      <c r="F139" s="38">
        <f t="shared" si="56"/>
        <v>0.07</v>
      </c>
      <c r="G139" s="38">
        <f t="shared" si="57"/>
        <v>0</v>
      </c>
      <c r="H139" s="38">
        <v>12.29</v>
      </c>
      <c r="I139" s="38">
        <v>9.6</v>
      </c>
      <c r="J139" s="38">
        <f t="shared" si="58"/>
        <v>2.6899999999999995</v>
      </c>
      <c r="K139" s="38">
        <f t="shared" si="53"/>
        <v>2.6899999999999995</v>
      </c>
      <c r="L139" s="38">
        <f t="shared" si="59"/>
        <v>0</v>
      </c>
    </row>
    <row r="140" spans="1:12" s="41" customFormat="1" ht="24.75" customHeight="1">
      <c r="A140" s="92" t="s">
        <v>144</v>
      </c>
      <c r="B140" s="14" t="s">
        <v>115</v>
      </c>
      <c r="C140" s="38">
        <v>3.57</v>
      </c>
      <c r="D140" s="38"/>
      <c r="E140" s="38">
        <f t="shared" si="55"/>
        <v>3.57</v>
      </c>
      <c r="F140" s="38">
        <f t="shared" si="56"/>
        <v>3.57</v>
      </c>
      <c r="G140" s="38">
        <f t="shared" si="57"/>
        <v>0</v>
      </c>
      <c r="H140" s="38">
        <v>12.29</v>
      </c>
      <c r="I140" s="80"/>
      <c r="J140" s="38">
        <f t="shared" si="58"/>
        <v>12.29</v>
      </c>
      <c r="K140" s="38">
        <f t="shared" si="53"/>
        <v>12.29</v>
      </c>
      <c r="L140" s="38">
        <f t="shared" si="59"/>
        <v>0</v>
      </c>
    </row>
    <row r="141" spans="1:12" s="41" customFormat="1" ht="24.75" customHeight="1">
      <c r="A141" s="92" t="s">
        <v>145</v>
      </c>
      <c r="B141" s="14" t="s">
        <v>117</v>
      </c>
      <c r="C141" s="38">
        <f>35.7-35.7</f>
        <v>0</v>
      </c>
      <c r="D141" s="38"/>
      <c r="E141" s="38">
        <f t="shared" si="55"/>
        <v>0</v>
      </c>
      <c r="F141" s="38">
        <f t="shared" si="56"/>
        <v>0</v>
      </c>
      <c r="G141" s="38">
        <f t="shared" si="57"/>
        <v>0</v>
      </c>
      <c r="H141" s="38">
        <v>122.9</v>
      </c>
      <c r="I141" s="38">
        <v>122.821</v>
      </c>
      <c r="J141" s="38">
        <f t="shared" si="58"/>
        <v>0.07900000000000773</v>
      </c>
      <c r="K141" s="38">
        <f t="shared" si="53"/>
        <v>0.07900000000000773</v>
      </c>
      <c r="L141" s="38">
        <f t="shared" si="59"/>
        <v>0</v>
      </c>
    </row>
    <row r="142" spans="1:12" s="41" customFormat="1" ht="24.75" customHeight="1">
      <c r="A142" s="92" t="s">
        <v>146</v>
      </c>
      <c r="B142" s="14" t="s">
        <v>119</v>
      </c>
      <c r="C142" s="38">
        <v>0.079</v>
      </c>
      <c r="D142" s="38"/>
      <c r="E142" s="38">
        <f t="shared" si="55"/>
        <v>0.079</v>
      </c>
      <c r="F142" s="38">
        <f t="shared" si="56"/>
        <v>0.079</v>
      </c>
      <c r="G142" s="38">
        <f t="shared" si="57"/>
        <v>0</v>
      </c>
      <c r="H142" s="38">
        <v>12.29</v>
      </c>
      <c r="I142" s="38">
        <v>12.29</v>
      </c>
      <c r="J142" s="38">
        <f t="shared" si="58"/>
        <v>0</v>
      </c>
      <c r="K142" s="38">
        <f t="shared" si="53"/>
        <v>0</v>
      </c>
      <c r="L142" s="38">
        <f t="shared" si="59"/>
        <v>0</v>
      </c>
    </row>
    <row r="143" spans="1:12" s="41" customFormat="1" ht="24.75" customHeight="1">
      <c r="A143" s="92" t="s">
        <v>147</v>
      </c>
      <c r="B143" s="14" t="s">
        <v>122</v>
      </c>
      <c r="C143" s="38">
        <v>0.148</v>
      </c>
      <c r="D143" s="38"/>
      <c r="E143" s="38">
        <f t="shared" si="55"/>
        <v>0.148</v>
      </c>
      <c r="F143" s="38">
        <f t="shared" si="56"/>
        <v>0.148</v>
      </c>
      <c r="G143" s="38">
        <f t="shared" si="57"/>
        <v>0</v>
      </c>
      <c r="H143" s="38">
        <v>12.29</v>
      </c>
      <c r="I143" s="38">
        <v>12.29</v>
      </c>
      <c r="J143" s="38">
        <f t="shared" si="58"/>
        <v>0</v>
      </c>
      <c r="K143" s="38">
        <f t="shared" si="53"/>
        <v>0</v>
      </c>
      <c r="L143" s="38">
        <f t="shared" si="59"/>
        <v>0</v>
      </c>
    </row>
    <row r="144" spans="1:12" s="41" customFormat="1" ht="24.75" customHeight="1">
      <c r="A144" s="92" t="s">
        <v>148</v>
      </c>
      <c r="B144" s="94" t="s">
        <v>45</v>
      </c>
      <c r="C144" s="45">
        <v>0.039</v>
      </c>
      <c r="D144" s="38"/>
      <c r="E144" s="38">
        <f t="shared" si="55"/>
        <v>0.039</v>
      </c>
      <c r="F144" s="38">
        <f t="shared" si="56"/>
        <v>0.039</v>
      </c>
      <c r="G144" s="38">
        <f t="shared" si="57"/>
        <v>0</v>
      </c>
      <c r="H144" s="38">
        <v>112.867</v>
      </c>
      <c r="I144" s="45">
        <v>108.742</v>
      </c>
      <c r="J144" s="38">
        <f t="shared" si="58"/>
        <v>4.125</v>
      </c>
      <c r="K144" s="38">
        <f t="shared" si="53"/>
        <v>4.125</v>
      </c>
      <c r="L144" s="38">
        <f t="shared" si="59"/>
        <v>0</v>
      </c>
    </row>
    <row r="145" spans="1:12" s="41" customFormat="1" ht="24.75" customHeight="1">
      <c r="A145" s="92" t="s">
        <v>149</v>
      </c>
      <c r="B145" s="14" t="s">
        <v>62</v>
      </c>
      <c r="C145" s="38">
        <v>13.144</v>
      </c>
      <c r="D145" s="38">
        <v>8.64</v>
      </c>
      <c r="E145" s="38">
        <f t="shared" si="55"/>
        <v>4.504</v>
      </c>
      <c r="F145" s="38">
        <f t="shared" si="56"/>
        <v>4.504</v>
      </c>
      <c r="G145" s="38">
        <f t="shared" si="57"/>
        <v>0</v>
      </c>
      <c r="H145" s="38">
        <v>28.217</v>
      </c>
      <c r="I145" s="38">
        <v>7.08</v>
      </c>
      <c r="J145" s="38">
        <f t="shared" si="58"/>
        <v>21.137</v>
      </c>
      <c r="K145" s="38">
        <f t="shared" si="53"/>
        <v>21.137</v>
      </c>
      <c r="L145" s="38">
        <f t="shared" si="59"/>
        <v>0</v>
      </c>
    </row>
    <row r="146" s="41" customFormat="1" ht="12.75"/>
    <row r="147" s="41" customFormat="1" ht="12.75"/>
    <row r="148" s="41" customFormat="1" ht="12.75"/>
    <row r="149" s="41" customFormat="1" ht="12.75"/>
  </sheetData>
  <sheetProtection/>
  <mergeCells count="17">
    <mergeCell ref="A1:L1"/>
    <mergeCell ref="C4:G4"/>
    <mergeCell ref="H4:L4"/>
    <mergeCell ref="C5:C6"/>
    <mergeCell ref="D5:D6"/>
    <mergeCell ref="E5:E6"/>
    <mergeCell ref="F5:F6"/>
    <mergeCell ref="G5:G6"/>
    <mergeCell ref="A2:L2"/>
    <mergeCell ref="H5:H6"/>
    <mergeCell ref="J3:L3"/>
    <mergeCell ref="I5:I6"/>
    <mergeCell ref="A4:A6"/>
    <mergeCell ref="B4:B6"/>
    <mergeCell ref="J5:J6"/>
    <mergeCell ref="K5:K6"/>
    <mergeCell ref="L5:L6"/>
  </mergeCells>
  <printOptions/>
  <pageMargins left="0.36" right="0.16" top="0.33" bottom="0.24" header="0.3"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6"/>
  <sheetViews>
    <sheetView tabSelected="1" zoomScalePageLayoutView="0" workbookViewId="0" topLeftCell="A58">
      <selection activeCell="B4" sqref="B4:B7"/>
    </sheetView>
  </sheetViews>
  <sheetFormatPr defaultColWidth="9.140625" defaultRowHeight="12.75"/>
  <cols>
    <col min="1" max="1" width="4.421875" style="0" customWidth="1"/>
    <col min="2" max="2" width="23.57421875" style="0" customWidth="1"/>
    <col min="3" max="12" width="11.421875" style="0" customWidth="1"/>
  </cols>
  <sheetData>
    <row r="1" spans="1:12" ht="18.75">
      <c r="A1" s="54" t="s">
        <v>185</v>
      </c>
      <c r="B1" s="54"/>
      <c r="C1" s="54"/>
      <c r="D1" s="54"/>
      <c r="E1" s="54"/>
      <c r="F1" s="54"/>
      <c r="G1" s="54"/>
      <c r="H1" s="54"/>
      <c r="I1" s="54"/>
      <c r="J1" s="54"/>
      <c r="K1" s="54"/>
      <c r="L1" s="54"/>
    </row>
    <row r="2" spans="1:12" s="1" customFormat="1" ht="22.5">
      <c r="A2" s="68" t="s">
        <v>189</v>
      </c>
      <c r="B2" s="69"/>
      <c r="C2" s="69"/>
      <c r="D2" s="69"/>
      <c r="E2" s="69"/>
      <c r="F2" s="69"/>
      <c r="G2" s="69"/>
      <c r="H2" s="69"/>
      <c r="I2" s="69"/>
      <c r="J2" s="69"/>
      <c r="K2" s="69"/>
      <c r="L2" s="69"/>
    </row>
    <row r="3" spans="1:12" s="2" customFormat="1" ht="18.75">
      <c r="A3" s="4"/>
      <c r="B3" s="4"/>
      <c r="C3" s="4"/>
      <c r="F3" s="13"/>
      <c r="G3" s="13"/>
      <c r="H3" s="13"/>
      <c r="I3" s="13"/>
      <c r="J3" s="57" t="s">
        <v>58</v>
      </c>
      <c r="K3" s="58"/>
      <c r="L3" s="58"/>
    </row>
    <row r="4" spans="1:12" s="2" customFormat="1" ht="37.5" customHeight="1">
      <c r="A4" s="67" t="s">
        <v>187</v>
      </c>
      <c r="B4" s="67" t="s">
        <v>3</v>
      </c>
      <c r="C4" s="63" t="s">
        <v>102</v>
      </c>
      <c r="D4" s="64"/>
      <c r="E4" s="64"/>
      <c r="F4" s="64"/>
      <c r="G4" s="65"/>
      <c r="H4" s="63" t="s">
        <v>103</v>
      </c>
      <c r="I4" s="64"/>
      <c r="J4" s="64"/>
      <c r="K4" s="64"/>
      <c r="L4" s="65"/>
    </row>
    <row r="5" spans="1:12" s="2" customFormat="1" ht="23.25" customHeight="1">
      <c r="A5" s="67"/>
      <c r="B5" s="67"/>
      <c r="C5" s="62" t="s">
        <v>101</v>
      </c>
      <c r="D5" s="59" t="s">
        <v>64</v>
      </c>
      <c r="E5" s="62" t="s">
        <v>65</v>
      </c>
      <c r="F5" s="62" t="s">
        <v>66</v>
      </c>
      <c r="G5" s="62" t="s">
        <v>69</v>
      </c>
      <c r="H5" s="62" t="s">
        <v>70</v>
      </c>
      <c r="I5" s="59" t="s">
        <v>67</v>
      </c>
      <c r="J5" s="62" t="s">
        <v>68</v>
      </c>
      <c r="K5" s="62" t="s">
        <v>66</v>
      </c>
      <c r="L5" s="62" t="s">
        <v>69</v>
      </c>
    </row>
    <row r="6" spans="1:12" s="2" customFormat="1" ht="27" customHeight="1">
      <c r="A6" s="67"/>
      <c r="B6" s="67"/>
      <c r="C6" s="66"/>
      <c r="D6" s="66"/>
      <c r="E6" s="66"/>
      <c r="F6" s="66"/>
      <c r="G6" s="66"/>
      <c r="H6" s="66"/>
      <c r="I6" s="66"/>
      <c r="J6" s="66"/>
      <c r="K6" s="66"/>
      <c r="L6" s="66"/>
    </row>
    <row r="7" spans="1:12" s="2" customFormat="1" ht="76.5" customHeight="1">
      <c r="A7" s="67"/>
      <c r="B7" s="67"/>
      <c r="C7" s="60"/>
      <c r="D7" s="60"/>
      <c r="E7" s="60"/>
      <c r="F7" s="60"/>
      <c r="G7" s="60"/>
      <c r="H7" s="60"/>
      <c r="I7" s="60"/>
      <c r="J7" s="60"/>
      <c r="K7" s="60"/>
      <c r="L7" s="60"/>
    </row>
    <row r="8" spans="1:12" s="5" customFormat="1" ht="18.75">
      <c r="A8" s="8">
        <v>1</v>
      </c>
      <c r="B8" s="8">
        <v>2</v>
      </c>
      <c r="C8" s="8">
        <v>3</v>
      </c>
      <c r="D8" s="8">
        <v>4</v>
      </c>
      <c r="E8" s="8">
        <v>5</v>
      </c>
      <c r="F8" s="8">
        <v>6</v>
      </c>
      <c r="G8" s="8">
        <v>7</v>
      </c>
      <c r="H8" s="8">
        <v>8</v>
      </c>
      <c r="I8" s="8">
        <v>9</v>
      </c>
      <c r="J8" s="8">
        <v>10</v>
      </c>
      <c r="K8" s="8">
        <v>11</v>
      </c>
      <c r="L8" s="8">
        <v>12</v>
      </c>
    </row>
    <row r="9" spans="1:12" s="18" customFormat="1" ht="18.75">
      <c r="A9" s="26"/>
      <c r="B9" s="27" t="s">
        <v>0</v>
      </c>
      <c r="C9" s="28">
        <f>C22+C27+C31+C36+C48+C49+C52</f>
        <v>1815.047</v>
      </c>
      <c r="D9" s="28">
        <f aca="true" t="shared" si="0" ref="D9:L9">D22+D27+D31+D36+D48+D49+D52</f>
        <v>268.54</v>
      </c>
      <c r="E9" s="28">
        <f t="shared" si="0"/>
        <v>1546.5069999999998</v>
      </c>
      <c r="F9" s="28">
        <f t="shared" si="0"/>
        <v>646.507</v>
      </c>
      <c r="G9" s="28">
        <f t="shared" si="0"/>
        <v>900</v>
      </c>
      <c r="H9" s="28">
        <f t="shared" si="0"/>
        <v>12600.606</v>
      </c>
      <c r="I9" s="28">
        <f t="shared" si="0"/>
        <v>5995.455</v>
      </c>
      <c r="J9" s="28">
        <f t="shared" si="0"/>
        <v>6605.151</v>
      </c>
      <c r="K9" s="28">
        <f t="shared" si="0"/>
        <v>6605.151</v>
      </c>
      <c r="L9" s="28">
        <f t="shared" si="0"/>
        <v>0</v>
      </c>
    </row>
    <row r="10" spans="1:12" s="18" customFormat="1" ht="18.75">
      <c r="A10" s="26" t="s">
        <v>74</v>
      </c>
      <c r="B10" s="29" t="s">
        <v>104</v>
      </c>
      <c r="C10" s="28">
        <f>C55</f>
        <v>0</v>
      </c>
      <c r="D10" s="28">
        <f aca="true" t="shared" si="1" ref="D10:L10">D55</f>
        <v>0</v>
      </c>
      <c r="E10" s="28">
        <f t="shared" si="1"/>
        <v>0</v>
      </c>
      <c r="F10" s="28">
        <f t="shared" si="1"/>
        <v>0</v>
      </c>
      <c r="G10" s="28">
        <f t="shared" si="1"/>
        <v>0</v>
      </c>
      <c r="H10" s="28">
        <f t="shared" si="1"/>
        <v>344.16</v>
      </c>
      <c r="I10" s="28">
        <f t="shared" si="1"/>
        <v>192.2</v>
      </c>
      <c r="J10" s="28">
        <f t="shared" si="1"/>
        <v>151.96000000000004</v>
      </c>
      <c r="K10" s="28">
        <f t="shared" si="1"/>
        <v>151.96000000000004</v>
      </c>
      <c r="L10" s="28">
        <f t="shared" si="1"/>
        <v>0</v>
      </c>
    </row>
    <row r="11" spans="1:12" s="18" customFormat="1" ht="18.75">
      <c r="A11" s="26" t="s">
        <v>75</v>
      </c>
      <c r="B11" s="16" t="s">
        <v>72</v>
      </c>
      <c r="C11" s="28">
        <f>C48</f>
        <v>0</v>
      </c>
      <c r="D11" s="28">
        <f aca="true" t="shared" si="2" ref="D11:L11">D48</f>
        <v>0</v>
      </c>
      <c r="E11" s="28">
        <f t="shared" si="2"/>
        <v>0</v>
      </c>
      <c r="F11" s="28">
        <f t="shared" si="2"/>
        <v>0</v>
      </c>
      <c r="G11" s="28">
        <f t="shared" si="2"/>
        <v>0</v>
      </c>
      <c r="H11" s="28">
        <f t="shared" si="2"/>
        <v>5900</v>
      </c>
      <c r="I11" s="28">
        <f t="shared" si="2"/>
        <v>4287.3</v>
      </c>
      <c r="J11" s="28">
        <f t="shared" si="2"/>
        <v>1612.6999999999998</v>
      </c>
      <c r="K11" s="28">
        <f t="shared" si="2"/>
        <v>1612.6999999999998</v>
      </c>
      <c r="L11" s="28">
        <f t="shared" si="2"/>
        <v>0</v>
      </c>
    </row>
    <row r="12" spans="1:12" s="18" customFormat="1" ht="22.5">
      <c r="A12" s="26" t="s">
        <v>76</v>
      </c>
      <c r="B12" s="16" t="s">
        <v>117</v>
      </c>
      <c r="C12" s="28">
        <f>C56</f>
        <v>0</v>
      </c>
      <c r="D12" s="28">
        <f aca="true" t="shared" si="3" ref="D12:L12">D56</f>
        <v>0</v>
      </c>
      <c r="E12" s="28">
        <f t="shared" si="3"/>
        <v>0</v>
      </c>
      <c r="F12" s="28">
        <f t="shared" si="3"/>
        <v>0</v>
      </c>
      <c r="G12" s="28">
        <f t="shared" si="3"/>
        <v>0</v>
      </c>
      <c r="H12" s="28">
        <f t="shared" si="3"/>
        <v>1.75</v>
      </c>
      <c r="I12" s="28">
        <f t="shared" si="3"/>
        <v>1.66</v>
      </c>
      <c r="J12" s="28">
        <f t="shared" si="3"/>
        <v>0.09000000000000008</v>
      </c>
      <c r="K12" s="28">
        <f t="shared" si="3"/>
        <v>0.09000000000000008</v>
      </c>
      <c r="L12" s="28">
        <f t="shared" si="3"/>
        <v>0</v>
      </c>
    </row>
    <row r="13" spans="1:12" s="18" customFormat="1" ht="18.75">
      <c r="A13" s="26" t="s">
        <v>77</v>
      </c>
      <c r="B13" s="17" t="s">
        <v>39</v>
      </c>
      <c r="C13" s="28">
        <f>C41</f>
        <v>0</v>
      </c>
      <c r="D13" s="28">
        <f aca="true" t="shared" si="4" ref="D13:L13">D41</f>
        <v>0</v>
      </c>
      <c r="E13" s="28">
        <f t="shared" si="4"/>
        <v>0</v>
      </c>
      <c r="F13" s="28">
        <f t="shared" si="4"/>
        <v>0</v>
      </c>
      <c r="G13" s="28">
        <f t="shared" si="4"/>
        <v>0</v>
      </c>
      <c r="H13" s="28">
        <f t="shared" si="4"/>
        <v>1250</v>
      </c>
      <c r="I13" s="28">
        <f t="shared" si="4"/>
        <v>208.479</v>
      </c>
      <c r="J13" s="28">
        <f t="shared" si="4"/>
        <v>1041.521</v>
      </c>
      <c r="K13" s="28">
        <f t="shared" si="4"/>
        <v>1041.521</v>
      </c>
      <c r="L13" s="28">
        <f t="shared" si="4"/>
        <v>0</v>
      </c>
    </row>
    <row r="14" spans="1:12" s="18" customFormat="1" ht="18.75">
      <c r="A14" s="26" t="s">
        <v>78</v>
      </c>
      <c r="B14" s="17" t="s">
        <v>40</v>
      </c>
      <c r="C14" s="28">
        <f>C42</f>
        <v>789.9</v>
      </c>
      <c r="D14" s="28">
        <f aca="true" t="shared" si="5" ref="D14:L14">D42</f>
        <v>268.54</v>
      </c>
      <c r="E14" s="28">
        <f t="shared" si="5"/>
        <v>521.3599999999999</v>
      </c>
      <c r="F14" s="28">
        <f t="shared" si="5"/>
        <v>521.3599999999999</v>
      </c>
      <c r="G14" s="28">
        <f t="shared" si="5"/>
        <v>0</v>
      </c>
      <c r="H14" s="28">
        <f t="shared" si="5"/>
        <v>663</v>
      </c>
      <c r="I14" s="28">
        <f t="shared" si="5"/>
        <v>481</v>
      </c>
      <c r="J14" s="28">
        <f t="shared" si="5"/>
        <v>182</v>
      </c>
      <c r="K14" s="28">
        <f t="shared" si="5"/>
        <v>182</v>
      </c>
      <c r="L14" s="28">
        <f t="shared" si="5"/>
        <v>0</v>
      </c>
    </row>
    <row r="15" spans="1:12" s="18" customFormat="1" ht="18.75">
      <c r="A15" s="26" t="s">
        <v>79</v>
      </c>
      <c r="B15" s="17" t="s">
        <v>42</v>
      </c>
      <c r="C15" s="28">
        <f>C43</f>
        <v>0</v>
      </c>
      <c r="D15" s="28">
        <f aca="true" t="shared" si="6" ref="D15:L15">D43</f>
        <v>0</v>
      </c>
      <c r="E15" s="28">
        <f t="shared" si="6"/>
        <v>0</v>
      </c>
      <c r="F15" s="28">
        <f t="shared" si="6"/>
        <v>0</v>
      </c>
      <c r="G15" s="28">
        <f t="shared" si="6"/>
        <v>0</v>
      </c>
      <c r="H15" s="28">
        <f t="shared" si="6"/>
        <v>600</v>
      </c>
      <c r="I15" s="28">
        <f t="shared" si="6"/>
        <v>0</v>
      </c>
      <c r="J15" s="28">
        <f t="shared" si="6"/>
        <v>600</v>
      </c>
      <c r="K15" s="28">
        <f t="shared" si="6"/>
        <v>600</v>
      </c>
      <c r="L15" s="28">
        <f t="shared" si="6"/>
        <v>0</v>
      </c>
    </row>
    <row r="16" spans="1:12" s="18" customFormat="1" ht="18.75">
      <c r="A16" s="26" t="s">
        <v>80</v>
      </c>
      <c r="B16" s="17" t="s">
        <v>43</v>
      </c>
      <c r="C16" s="28">
        <f>C24+C26+C30+C35+C39+C44+C50</f>
        <v>0</v>
      </c>
      <c r="D16" s="28">
        <f aca="true" t="shared" si="7" ref="D16:L16">D24+D26+D30+D35+D39+D44+D50</f>
        <v>0</v>
      </c>
      <c r="E16" s="28">
        <f t="shared" si="7"/>
        <v>0</v>
      </c>
      <c r="F16" s="28">
        <f t="shared" si="7"/>
        <v>0</v>
      </c>
      <c r="G16" s="28">
        <f t="shared" si="7"/>
        <v>0</v>
      </c>
      <c r="H16" s="28">
        <f t="shared" si="7"/>
        <v>1141.353</v>
      </c>
      <c r="I16" s="28">
        <f t="shared" si="7"/>
        <v>152.637</v>
      </c>
      <c r="J16" s="28">
        <f t="shared" si="7"/>
        <v>988.716</v>
      </c>
      <c r="K16" s="28">
        <f t="shared" si="7"/>
        <v>988.716</v>
      </c>
      <c r="L16" s="28">
        <f t="shared" si="7"/>
        <v>0</v>
      </c>
    </row>
    <row r="17" spans="1:12" s="18" customFormat="1" ht="18.75">
      <c r="A17" s="26" t="s">
        <v>81</v>
      </c>
      <c r="B17" s="17" t="s">
        <v>44</v>
      </c>
      <c r="C17" s="28">
        <f>C45</f>
        <v>900</v>
      </c>
      <c r="D17" s="28">
        <f aca="true" t="shared" si="8" ref="D17:L17">D45</f>
        <v>0</v>
      </c>
      <c r="E17" s="28">
        <f t="shared" si="8"/>
        <v>900</v>
      </c>
      <c r="F17" s="28">
        <f t="shared" si="8"/>
        <v>0</v>
      </c>
      <c r="G17" s="28">
        <f t="shared" si="8"/>
        <v>900</v>
      </c>
      <c r="H17" s="28">
        <f t="shared" si="8"/>
        <v>900</v>
      </c>
      <c r="I17" s="28">
        <f t="shared" si="8"/>
        <v>184.175</v>
      </c>
      <c r="J17" s="28">
        <f t="shared" si="8"/>
        <v>715.825</v>
      </c>
      <c r="K17" s="28">
        <f t="shared" si="8"/>
        <v>715.825</v>
      </c>
      <c r="L17" s="28">
        <f t="shared" si="8"/>
        <v>0</v>
      </c>
    </row>
    <row r="18" spans="1:12" s="18" customFormat="1" ht="18.75">
      <c r="A18" s="26" t="s">
        <v>82</v>
      </c>
      <c r="B18" s="17" t="s">
        <v>46</v>
      </c>
      <c r="C18" s="28">
        <f>C51</f>
        <v>0</v>
      </c>
      <c r="D18" s="28">
        <f aca="true" t="shared" si="9" ref="D18:L18">D51</f>
        <v>0</v>
      </c>
      <c r="E18" s="28">
        <f t="shared" si="9"/>
        <v>0</v>
      </c>
      <c r="F18" s="28">
        <f t="shared" si="9"/>
        <v>0</v>
      </c>
      <c r="G18" s="28">
        <f t="shared" si="9"/>
        <v>0</v>
      </c>
      <c r="H18" s="28">
        <f t="shared" si="9"/>
        <v>50.343</v>
      </c>
      <c r="I18" s="28">
        <f t="shared" si="9"/>
        <v>0</v>
      </c>
      <c r="J18" s="28">
        <f t="shared" si="9"/>
        <v>50.343</v>
      </c>
      <c r="K18" s="28">
        <f t="shared" si="9"/>
        <v>50.343</v>
      </c>
      <c r="L18" s="28">
        <f t="shared" si="9"/>
        <v>0</v>
      </c>
    </row>
    <row r="19" spans="1:12" s="18" customFormat="1" ht="18.75">
      <c r="A19" s="26" t="s">
        <v>83</v>
      </c>
      <c r="B19" s="17" t="s">
        <v>47</v>
      </c>
      <c r="C19" s="28">
        <f>C46</f>
        <v>0</v>
      </c>
      <c r="D19" s="28">
        <f aca="true" t="shared" si="10" ref="D19:L19">D46</f>
        <v>0</v>
      </c>
      <c r="E19" s="28">
        <f t="shared" si="10"/>
        <v>0</v>
      </c>
      <c r="F19" s="28">
        <f t="shared" si="10"/>
        <v>0</v>
      </c>
      <c r="G19" s="28">
        <f t="shared" si="10"/>
        <v>0</v>
      </c>
      <c r="H19" s="28">
        <f t="shared" si="10"/>
        <v>1100</v>
      </c>
      <c r="I19" s="28">
        <f t="shared" si="10"/>
        <v>0</v>
      </c>
      <c r="J19" s="28">
        <f t="shared" si="10"/>
        <v>1100</v>
      </c>
      <c r="K19" s="28">
        <f t="shared" si="10"/>
        <v>1100</v>
      </c>
      <c r="L19" s="28">
        <f t="shared" si="10"/>
        <v>0</v>
      </c>
    </row>
    <row r="20" spans="1:12" s="18" customFormat="1" ht="18.75">
      <c r="A20" s="26" t="s">
        <v>84</v>
      </c>
      <c r="B20" s="17" t="s">
        <v>61</v>
      </c>
      <c r="C20" s="28">
        <f>C47</f>
        <v>125.147</v>
      </c>
      <c r="D20" s="28">
        <f aca="true" t="shared" si="11" ref="D20:L20">D47</f>
        <v>0</v>
      </c>
      <c r="E20" s="28">
        <f t="shared" si="11"/>
        <v>125.147</v>
      </c>
      <c r="F20" s="28">
        <f t="shared" si="11"/>
        <v>125.147</v>
      </c>
      <c r="G20" s="28">
        <f t="shared" si="11"/>
        <v>0</v>
      </c>
      <c r="H20" s="28">
        <f t="shared" si="11"/>
        <v>650</v>
      </c>
      <c r="I20" s="28">
        <f t="shared" si="11"/>
        <v>488.004</v>
      </c>
      <c r="J20" s="28">
        <f t="shared" si="11"/>
        <v>161.99599999999998</v>
      </c>
      <c r="K20" s="28">
        <f t="shared" si="11"/>
        <v>161.99599999999998</v>
      </c>
      <c r="L20" s="28">
        <f t="shared" si="11"/>
        <v>0</v>
      </c>
    </row>
    <row r="21" spans="1:12" s="18" customFormat="1" ht="18.75">
      <c r="A21" s="26"/>
      <c r="B21" s="19" t="s">
        <v>89</v>
      </c>
      <c r="C21" s="28"/>
      <c r="D21" s="28"/>
      <c r="E21" s="28"/>
      <c r="F21" s="28"/>
      <c r="G21" s="28"/>
      <c r="H21" s="28"/>
      <c r="I21" s="28"/>
      <c r="J21" s="28"/>
      <c r="K21" s="28"/>
      <c r="L21" s="28"/>
    </row>
    <row r="22" spans="1:12" s="3" customFormat="1" ht="38.25">
      <c r="A22" s="9" t="s">
        <v>1</v>
      </c>
      <c r="B22" s="10" t="s">
        <v>7</v>
      </c>
      <c r="C22" s="28">
        <f>C23+C25</f>
        <v>0</v>
      </c>
      <c r="D22" s="52"/>
      <c r="E22" s="28"/>
      <c r="F22" s="28"/>
      <c r="G22" s="28"/>
      <c r="H22" s="28">
        <f>H23+H25</f>
        <v>136.159</v>
      </c>
      <c r="I22" s="28">
        <f>I23+I25</f>
        <v>0</v>
      </c>
      <c r="J22" s="28">
        <f>J23+J25</f>
        <v>136.159</v>
      </c>
      <c r="K22" s="28">
        <f>K23+K25</f>
        <v>136.159</v>
      </c>
      <c r="L22" s="28">
        <f>L23+L25</f>
        <v>0</v>
      </c>
    </row>
    <row r="23" spans="1:12" ht="12.75">
      <c r="A23" s="31">
        <v>1</v>
      </c>
      <c r="B23" s="32" t="s">
        <v>137</v>
      </c>
      <c r="C23" s="34">
        <f aca="true" t="shared" si="12" ref="C23:L23">SUM(C24:C24)</f>
        <v>0</v>
      </c>
      <c r="D23" s="35">
        <f t="shared" si="12"/>
        <v>0</v>
      </c>
      <c r="E23" s="35">
        <f t="shared" si="12"/>
        <v>0</v>
      </c>
      <c r="F23" s="35">
        <f t="shared" si="12"/>
        <v>0</v>
      </c>
      <c r="G23" s="35">
        <f t="shared" si="12"/>
        <v>0</v>
      </c>
      <c r="H23" s="35">
        <f t="shared" si="12"/>
        <v>100.198</v>
      </c>
      <c r="I23" s="35">
        <f t="shared" si="12"/>
        <v>0</v>
      </c>
      <c r="J23" s="35">
        <f t="shared" si="12"/>
        <v>100.198</v>
      </c>
      <c r="K23" s="35">
        <f t="shared" si="12"/>
        <v>100.198</v>
      </c>
      <c r="L23" s="35">
        <f t="shared" si="12"/>
        <v>0</v>
      </c>
    </row>
    <row r="24" spans="1:12" ht="12.75">
      <c r="A24" s="36" t="s">
        <v>8</v>
      </c>
      <c r="B24" s="37" t="s">
        <v>43</v>
      </c>
      <c r="C24" s="38"/>
      <c r="D24" s="38"/>
      <c r="E24" s="53">
        <f aca="true" t="shared" si="13" ref="E24:E39">C24-D24</f>
        <v>0</v>
      </c>
      <c r="F24" s="53">
        <f aca="true" t="shared" si="14" ref="F24:F39">E24</f>
        <v>0</v>
      </c>
      <c r="G24" s="53">
        <f aca="true" t="shared" si="15" ref="G24:G39">E24-F24</f>
        <v>0</v>
      </c>
      <c r="H24" s="38">
        <v>100.198</v>
      </c>
      <c r="I24" s="33"/>
      <c r="J24" s="53">
        <f aca="true" t="shared" si="16" ref="J24:J39">H24-I24</f>
        <v>100.198</v>
      </c>
      <c r="K24" s="53">
        <f aca="true" t="shared" si="17" ref="K24:K39">J24</f>
        <v>100.198</v>
      </c>
      <c r="L24" s="53">
        <f aca="true" t="shared" si="18" ref="L24:L39">J24-K24</f>
        <v>0</v>
      </c>
    </row>
    <row r="25" spans="1:12" ht="21">
      <c r="A25" s="31">
        <v>2</v>
      </c>
      <c r="B25" s="39" t="s">
        <v>138</v>
      </c>
      <c r="C25" s="28">
        <f aca="true" t="shared" si="19" ref="C25:L25">SUM(C26:C26)</f>
        <v>0</v>
      </c>
      <c r="D25" s="28">
        <f t="shared" si="19"/>
        <v>0</v>
      </c>
      <c r="E25" s="28">
        <f t="shared" si="19"/>
        <v>0</v>
      </c>
      <c r="F25" s="28">
        <f t="shared" si="19"/>
        <v>0</v>
      </c>
      <c r="G25" s="28">
        <f t="shared" si="19"/>
        <v>0</v>
      </c>
      <c r="H25" s="28">
        <f t="shared" si="19"/>
        <v>35.961</v>
      </c>
      <c r="I25" s="28">
        <f t="shared" si="19"/>
        <v>0</v>
      </c>
      <c r="J25" s="28">
        <f t="shared" si="19"/>
        <v>35.961</v>
      </c>
      <c r="K25" s="28">
        <f t="shared" si="19"/>
        <v>35.961</v>
      </c>
      <c r="L25" s="28">
        <f t="shared" si="19"/>
        <v>0</v>
      </c>
    </row>
    <row r="26" spans="1:12" ht="12.75">
      <c r="A26" s="36" t="s">
        <v>17</v>
      </c>
      <c r="B26" s="37" t="s">
        <v>43</v>
      </c>
      <c r="C26" s="38"/>
      <c r="D26" s="38"/>
      <c r="E26" s="53">
        <f t="shared" si="13"/>
        <v>0</v>
      </c>
      <c r="F26" s="53">
        <f t="shared" si="14"/>
        <v>0</v>
      </c>
      <c r="G26" s="53">
        <f t="shared" si="15"/>
        <v>0</v>
      </c>
      <c r="H26" s="38">
        <v>35.961</v>
      </c>
      <c r="I26" s="33"/>
      <c r="J26" s="53">
        <f t="shared" si="16"/>
        <v>35.961</v>
      </c>
      <c r="K26" s="53">
        <f t="shared" si="17"/>
        <v>35.961</v>
      </c>
      <c r="L26" s="53">
        <f t="shared" si="18"/>
        <v>0</v>
      </c>
    </row>
    <row r="27" spans="1:12" s="41" customFormat="1" ht="52.5">
      <c r="A27" s="40" t="s">
        <v>2</v>
      </c>
      <c r="B27" s="15" t="s">
        <v>139</v>
      </c>
      <c r="C27" s="28">
        <f>C28</f>
        <v>0</v>
      </c>
      <c r="D27" s="28">
        <f aca="true" t="shared" si="20" ref="D27:L27">D28</f>
        <v>0</v>
      </c>
      <c r="E27" s="28">
        <f t="shared" si="20"/>
        <v>0</v>
      </c>
      <c r="F27" s="28">
        <f t="shared" si="20"/>
        <v>0</v>
      </c>
      <c r="G27" s="28">
        <f t="shared" si="20"/>
        <v>0</v>
      </c>
      <c r="H27" s="28">
        <f t="shared" si="20"/>
        <v>261.796</v>
      </c>
      <c r="I27" s="28">
        <f t="shared" si="20"/>
        <v>152.637</v>
      </c>
      <c r="J27" s="28">
        <f t="shared" si="20"/>
        <v>109.15899999999999</v>
      </c>
      <c r="K27" s="28">
        <f t="shared" si="20"/>
        <v>109.15899999999999</v>
      </c>
      <c r="L27" s="28">
        <f t="shared" si="20"/>
        <v>0</v>
      </c>
    </row>
    <row r="28" spans="1:12" ht="63">
      <c r="A28" s="31">
        <v>2</v>
      </c>
      <c r="B28" s="39" t="s">
        <v>141</v>
      </c>
      <c r="C28" s="28">
        <f>C29</f>
        <v>0</v>
      </c>
      <c r="D28" s="28"/>
      <c r="E28" s="53">
        <f t="shared" si="13"/>
        <v>0</v>
      </c>
      <c r="F28" s="53">
        <f t="shared" si="14"/>
        <v>0</v>
      </c>
      <c r="G28" s="53">
        <f t="shared" si="15"/>
        <v>0</v>
      </c>
      <c r="H28" s="28">
        <f>H29</f>
        <v>261.796</v>
      </c>
      <c r="I28" s="28">
        <f>I29</f>
        <v>152.637</v>
      </c>
      <c r="J28" s="53">
        <f t="shared" si="16"/>
        <v>109.15899999999999</v>
      </c>
      <c r="K28" s="53">
        <f t="shared" si="17"/>
        <v>109.15899999999999</v>
      </c>
      <c r="L28" s="53">
        <f t="shared" si="18"/>
        <v>0</v>
      </c>
    </row>
    <row r="29" spans="1:12" ht="52.5">
      <c r="A29" s="31" t="s">
        <v>17</v>
      </c>
      <c r="B29" s="39" t="s">
        <v>142</v>
      </c>
      <c r="C29" s="28">
        <f>SUM(C30:C30)</f>
        <v>0</v>
      </c>
      <c r="D29" s="28"/>
      <c r="E29" s="53">
        <f t="shared" si="13"/>
        <v>0</v>
      </c>
      <c r="F29" s="53">
        <f t="shared" si="14"/>
        <v>0</v>
      </c>
      <c r="G29" s="53">
        <f t="shared" si="15"/>
        <v>0</v>
      </c>
      <c r="H29" s="28">
        <f>SUM(H30:H30)</f>
        <v>261.796</v>
      </c>
      <c r="I29" s="28">
        <f>SUM(I30:I30)</f>
        <v>152.637</v>
      </c>
      <c r="J29" s="28">
        <f>SUM(J30:J30)</f>
        <v>109.15899999999999</v>
      </c>
      <c r="K29" s="28">
        <f>SUM(K30:K30)</f>
        <v>109.15899999999999</v>
      </c>
      <c r="L29" s="28">
        <f>SUM(L30:L30)</f>
        <v>0</v>
      </c>
    </row>
    <row r="30" spans="1:12" ht="12.75">
      <c r="A30" s="36" t="s">
        <v>52</v>
      </c>
      <c r="B30" s="37" t="s">
        <v>43</v>
      </c>
      <c r="C30" s="38"/>
      <c r="D30" s="38"/>
      <c r="E30" s="53">
        <f t="shared" si="13"/>
        <v>0</v>
      </c>
      <c r="F30" s="53">
        <f t="shared" si="14"/>
        <v>0</v>
      </c>
      <c r="G30" s="53">
        <f t="shared" si="15"/>
        <v>0</v>
      </c>
      <c r="H30" s="38">
        <v>261.796</v>
      </c>
      <c r="I30" s="38">
        <v>152.637</v>
      </c>
      <c r="J30" s="53">
        <f t="shared" si="16"/>
        <v>109.15899999999999</v>
      </c>
      <c r="K30" s="53">
        <f t="shared" si="17"/>
        <v>109.15899999999999</v>
      </c>
      <c r="L30" s="53">
        <f t="shared" si="18"/>
        <v>0</v>
      </c>
    </row>
    <row r="31" spans="1:12" s="41" customFormat="1" ht="63">
      <c r="A31" s="43" t="s">
        <v>4</v>
      </c>
      <c r="B31" s="15" t="s">
        <v>150</v>
      </c>
      <c r="C31" s="28">
        <f>C32</f>
        <v>0</v>
      </c>
      <c r="D31" s="28"/>
      <c r="E31" s="53">
        <f t="shared" si="13"/>
        <v>0</v>
      </c>
      <c r="F31" s="53">
        <f t="shared" si="14"/>
        <v>0</v>
      </c>
      <c r="G31" s="53">
        <f t="shared" si="15"/>
        <v>0</v>
      </c>
      <c r="H31" s="28">
        <f aca="true" t="shared" si="21" ref="H31:I33">H32</f>
        <v>102.151</v>
      </c>
      <c r="I31" s="28">
        <f t="shared" si="21"/>
        <v>0</v>
      </c>
      <c r="J31" s="53">
        <f t="shared" si="16"/>
        <v>102.151</v>
      </c>
      <c r="K31" s="53">
        <f t="shared" si="17"/>
        <v>102.151</v>
      </c>
      <c r="L31" s="53">
        <f t="shared" si="18"/>
        <v>0</v>
      </c>
    </row>
    <row r="32" spans="1:12" ht="42">
      <c r="A32" s="44">
        <v>1</v>
      </c>
      <c r="B32" s="39" t="s">
        <v>151</v>
      </c>
      <c r="C32" s="28">
        <f>C33</f>
        <v>0</v>
      </c>
      <c r="D32" s="28"/>
      <c r="E32" s="53">
        <f t="shared" si="13"/>
        <v>0</v>
      </c>
      <c r="F32" s="53">
        <f t="shared" si="14"/>
        <v>0</v>
      </c>
      <c r="G32" s="53">
        <f t="shared" si="15"/>
        <v>0</v>
      </c>
      <c r="H32" s="28">
        <f t="shared" si="21"/>
        <v>102.151</v>
      </c>
      <c r="I32" s="28">
        <f t="shared" si="21"/>
        <v>0</v>
      </c>
      <c r="J32" s="53">
        <f t="shared" si="16"/>
        <v>102.151</v>
      </c>
      <c r="K32" s="53">
        <f t="shared" si="17"/>
        <v>102.151</v>
      </c>
      <c r="L32" s="53">
        <f t="shared" si="18"/>
        <v>0</v>
      </c>
    </row>
    <row r="33" spans="1:12" ht="42">
      <c r="A33" s="44"/>
      <c r="B33" s="39" t="s">
        <v>152</v>
      </c>
      <c r="C33" s="28">
        <f>C34</f>
        <v>0</v>
      </c>
      <c r="D33" s="28"/>
      <c r="E33" s="53">
        <f t="shared" si="13"/>
        <v>0</v>
      </c>
      <c r="F33" s="53">
        <f t="shared" si="14"/>
        <v>0</v>
      </c>
      <c r="G33" s="53">
        <f t="shared" si="15"/>
        <v>0</v>
      </c>
      <c r="H33" s="28">
        <f t="shared" si="21"/>
        <v>102.151</v>
      </c>
      <c r="I33" s="28">
        <f t="shared" si="21"/>
        <v>0</v>
      </c>
      <c r="J33" s="53">
        <f t="shared" si="16"/>
        <v>102.151</v>
      </c>
      <c r="K33" s="53">
        <f t="shared" si="17"/>
        <v>102.151</v>
      </c>
      <c r="L33" s="53">
        <f t="shared" si="18"/>
        <v>0</v>
      </c>
    </row>
    <row r="34" spans="1:12" ht="21">
      <c r="A34" s="31"/>
      <c r="B34" s="39" t="s">
        <v>153</v>
      </c>
      <c r="C34" s="28"/>
      <c r="D34" s="28"/>
      <c r="E34" s="53">
        <f t="shared" si="13"/>
        <v>0</v>
      </c>
      <c r="F34" s="53">
        <f t="shared" si="14"/>
        <v>0</v>
      </c>
      <c r="G34" s="53">
        <f t="shared" si="15"/>
        <v>0</v>
      </c>
      <c r="H34" s="28">
        <f>SUM(H35:H35)</f>
        <v>102.151</v>
      </c>
      <c r="I34" s="28">
        <f>SUM(I35:I35)</f>
        <v>0</v>
      </c>
      <c r="J34" s="28">
        <f>SUM(J35:J35)</f>
        <v>102.151</v>
      </c>
      <c r="K34" s="28">
        <f>SUM(K35:K35)</f>
        <v>102.151</v>
      </c>
      <c r="L34" s="28">
        <f>SUM(L35:L35)</f>
        <v>0</v>
      </c>
    </row>
    <row r="35" spans="1:12" ht="12.75">
      <c r="A35" s="36" t="s">
        <v>8</v>
      </c>
      <c r="B35" s="37" t="s">
        <v>43</v>
      </c>
      <c r="C35" s="38"/>
      <c r="D35" s="38"/>
      <c r="E35" s="53">
        <f t="shared" si="13"/>
        <v>0</v>
      </c>
      <c r="F35" s="53">
        <f t="shared" si="14"/>
        <v>0</v>
      </c>
      <c r="G35" s="53">
        <f t="shared" si="15"/>
        <v>0</v>
      </c>
      <c r="H35" s="38">
        <v>102.151</v>
      </c>
      <c r="I35" s="33"/>
      <c r="J35" s="53">
        <f t="shared" si="16"/>
        <v>102.151</v>
      </c>
      <c r="K35" s="53">
        <f t="shared" si="17"/>
        <v>102.151</v>
      </c>
      <c r="L35" s="53">
        <f t="shared" si="18"/>
        <v>0</v>
      </c>
    </row>
    <row r="36" spans="1:12" s="41" customFormat="1" ht="31.5">
      <c r="A36" s="43" t="s">
        <v>5</v>
      </c>
      <c r="B36" s="15" t="s">
        <v>154</v>
      </c>
      <c r="C36" s="28">
        <f>C37+C40</f>
        <v>1815.047</v>
      </c>
      <c r="D36" s="28">
        <f aca="true" t="shared" si="22" ref="D36:L36">D37+D40</f>
        <v>268.54</v>
      </c>
      <c r="E36" s="28">
        <f t="shared" si="22"/>
        <v>1546.5069999999998</v>
      </c>
      <c r="F36" s="28">
        <f t="shared" si="22"/>
        <v>646.507</v>
      </c>
      <c r="G36" s="28">
        <f t="shared" si="22"/>
        <v>900</v>
      </c>
      <c r="H36" s="28">
        <f t="shared" si="22"/>
        <v>5757.5</v>
      </c>
      <c r="I36" s="28">
        <f t="shared" si="22"/>
        <v>1361.658</v>
      </c>
      <c r="J36" s="28">
        <f t="shared" si="22"/>
        <v>4395.842</v>
      </c>
      <c r="K36" s="28">
        <f t="shared" si="22"/>
        <v>4395.842</v>
      </c>
      <c r="L36" s="28">
        <f t="shared" si="22"/>
        <v>0</v>
      </c>
    </row>
    <row r="37" spans="1:12" ht="63">
      <c r="A37" s="44">
        <v>2</v>
      </c>
      <c r="B37" s="39" t="s">
        <v>156</v>
      </c>
      <c r="C37" s="28">
        <f>C38</f>
        <v>0</v>
      </c>
      <c r="D37" s="28"/>
      <c r="E37" s="53">
        <f t="shared" si="13"/>
        <v>0</v>
      </c>
      <c r="F37" s="53">
        <f t="shared" si="14"/>
        <v>0</v>
      </c>
      <c r="G37" s="53">
        <f t="shared" si="15"/>
        <v>0</v>
      </c>
      <c r="H37" s="28">
        <f>H38</f>
        <v>14.5</v>
      </c>
      <c r="I37" s="28">
        <f>I38</f>
        <v>0</v>
      </c>
      <c r="J37" s="28">
        <f>J38</f>
        <v>14.5</v>
      </c>
      <c r="K37" s="28">
        <f>K38</f>
        <v>14.5</v>
      </c>
      <c r="L37" s="28">
        <f>L38</f>
        <v>0</v>
      </c>
    </row>
    <row r="38" spans="1:12" ht="12.75">
      <c r="A38" s="44" t="s">
        <v>17</v>
      </c>
      <c r="B38" s="32" t="s">
        <v>157</v>
      </c>
      <c r="C38" s="28">
        <f>SUM(C39:C39)</f>
        <v>0</v>
      </c>
      <c r="D38" s="28"/>
      <c r="E38" s="53">
        <f t="shared" si="13"/>
        <v>0</v>
      </c>
      <c r="F38" s="53">
        <f t="shared" si="14"/>
        <v>0</v>
      </c>
      <c r="G38" s="53">
        <f t="shared" si="15"/>
        <v>0</v>
      </c>
      <c r="H38" s="28">
        <f>SUM(H39:H39)</f>
        <v>14.5</v>
      </c>
      <c r="I38" s="28">
        <f>SUM(I39:I39)</f>
        <v>0</v>
      </c>
      <c r="J38" s="28">
        <f>SUM(J39:J39)</f>
        <v>14.5</v>
      </c>
      <c r="K38" s="28">
        <f>SUM(K39:K39)</f>
        <v>14.5</v>
      </c>
      <c r="L38" s="28">
        <f>SUM(L39:L39)</f>
        <v>0</v>
      </c>
    </row>
    <row r="39" spans="1:12" ht="12.75">
      <c r="A39" s="46" t="s">
        <v>52</v>
      </c>
      <c r="B39" s="37" t="s">
        <v>43</v>
      </c>
      <c r="C39" s="38"/>
      <c r="D39" s="38"/>
      <c r="E39" s="53">
        <f t="shared" si="13"/>
        <v>0</v>
      </c>
      <c r="F39" s="53">
        <f t="shared" si="14"/>
        <v>0</v>
      </c>
      <c r="G39" s="53">
        <f t="shared" si="15"/>
        <v>0</v>
      </c>
      <c r="H39" s="51">
        <v>14.5</v>
      </c>
      <c r="I39" s="33"/>
      <c r="J39" s="53">
        <f t="shared" si="16"/>
        <v>14.5</v>
      </c>
      <c r="K39" s="53">
        <f t="shared" si="17"/>
        <v>14.5</v>
      </c>
      <c r="L39" s="53">
        <f t="shared" si="18"/>
        <v>0</v>
      </c>
    </row>
    <row r="40" spans="1:12" ht="52.5">
      <c r="A40" s="44">
        <v>3</v>
      </c>
      <c r="B40" s="39" t="s">
        <v>162</v>
      </c>
      <c r="C40" s="28">
        <f aca="true" t="shared" si="23" ref="C40:L40">SUM(C41:C47)</f>
        <v>1815.047</v>
      </c>
      <c r="D40" s="28">
        <f t="shared" si="23"/>
        <v>268.54</v>
      </c>
      <c r="E40" s="28">
        <f t="shared" si="23"/>
        <v>1546.5069999999998</v>
      </c>
      <c r="F40" s="28">
        <f t="shared" si="23"/>
        <v>646.507</v>
      </c>
      <c r="G40" s="28">
        <f t="shared" si="23"/>
        <v>900</v>
      </c>
      <c r="H40" s="28">
        <f t="shared" si="23"/>
        <v>5743</v>
      </c>
      <c r="I40" s="28">
        <f t="shared" si="23"/>
        <v>1361.658</v>
      </c>
      <c r="J40" s="28">
        <f t="shared" si="23"/>
        <v>4381.342</v>
      </c>
      <c r="K40" s="28">
        <f t="shared" si="23"/>
        <v>4381.342</v>
      </c>
      <c r="L40" s="28">
        <f t="shared" si="23"/>
        <v>0</v>
      </c>
    </row>
    <row r="41" spans="1:12" ht="12.75">
      <c r="A41" s="46" t="s">
        <v>28</v>
      </c>
      <c r="B41" s="37" t="s">
        <v>39</v>
      </c>
      <c r="C41" s="38"/>
      <c r="D41" s="38"/>
      <c r="E41" s="53">
        <f aca="true" t="shared" si="24" ref="E41:E48">C41-D41</f>
        <v>0</v>
      </c>
      <c r="F41" s="53">
        <f aca="true" t="shared" si="25" ref="F41:F56">E41</f>
        <v>0</v>
      </c>
      <c r="G41" s="53">
        <f aca="true" t="shared" si="26" ref="G41:G56">E41-F41</f>
        <v>0</v>
      </c>
      <c r="H41" s="38">
        <v>1250</v>
      </c>
      <c r="I41" s="38">
        <v>208.479</v>
      </c>
      <c r="J41" s="53">
        <f aca="true" t="shared" si="27" ref="J41:J56">H41-I41</f>
        <v>1041.521</v>
      </c>
      <c r="K41" s="53">
        <f aca="true" t="shared" si="28" ref="K41:K56">J41</f>
        <v>1041.521</v>
      </c>
      <c r="L41" s="53">
        <f aca="true" t="shared" si="29" ref="L41:L48">J41-K41</f>
        <v>0</v>
      </c>
    </row>
    <row r="42" spans="1:12" ht="12.75">
      <c r="A42" s="46" t="s">
        <v>29</v>
      </c>
      <c r="B42" s="37" t="s">
        <v>40</v>
      </c>
      <c r="C42" s="51">
        <v>789.9</v>
      </c>
      <c r="D42" s="38">
        <v>268.54</v>
      </c>
      <c r="E42" s="53">
        <f t="shared" si="24"/>
        <v>521.3599999999999</v>
      </c>
      <c r="F42" s="53">
        <v>521.3599999999999</v>
      </c>
      <c r="G42" s="53">
        <f t="shared" si="26"/>
        <v>0</v>
      </c>
      <c r="H42" s="38">
        <v>663</v>
      </c>
      <c r="I42" s="38">
        <v>481</v>
      </c>
      <c r="J42" s="53">
        <f t="shared" si="27"/>
        <v>182</v>
      </c>
      <c r="K42" s="53">
        <v>182</v>
      </c>
      <c r="L42" s="53">
        <f t="shared" si="29"/>
        <v>0</v>
      </c>
    </row>
    <row r="43" spans="1:12" ht="12.75">
      <c r="A43" s="46" t="s">
        <v>30</v>
      </c>
      <c r="B43" s="37" t="s">
        <v>42</v>
      </c>
      <c r="C43" s="38">
        <v>0</v>
      </c>
      <c r="D43" s="38"/>
      <c r="E43" s="53">
        <f t="shared" si="24"/>
        <v>0</v>
      </c>
      <c r="F43" s="53">
        <f t="shared" si="25"/>
        <v>0</v>
      </c>
      <c r="G43" s="53">
        <f t="shared" si="26"/>
        <v>0</v>
      </c>
      <c r="H43" s="38">
        <v>600</v>
      </c>
      <c r="I43" s="33"/>
      <c r="J43" s="53">
        <f t="shared" si="27"/>
        <v>600</v>
      </c>
      <c r="K43" s="53">
        <f t="shared" si="28"/>
        <v>600</v>
      </c>
      <c r="L43" s="53">
        <f t="shared" si="29"/>
        <v>0</v>
      </c>
    </row>
    <row r="44" spans="1:12" ht="12.75">
      <c r="A44" s="46" t="s">
        <v>31</v>
      </c>
      <c r="B44" s="37" t="s">
        <v>43</v>
      </c>
      <c r="C44" s="38">
        <v>0</v>
      </c>
      <c r="D44" s="38"/>
      <c r="E44" s="53">
        <f t="shared" si="24"/>
        <v>0</v>
      </c>
      <c r="F44" s="53">
        <f t="shared" si="25"/>
        <v>0</v>
      </c>
      <c r="G44" s="53">
        <f t="shared" si="26"/>
        <v>0</v>
      </c>
      <c r="H44" s="51">
        <v>580</v>
      </c>
      <c r="I44" s="33"/>
      <c r="J44" s="53">
        <f t="shared" si="27"/>
        <v>580</v>
      </c>
      <c r="K44" s="53">
        <f t="shared" si="28"/>
        <v>580</v>
      </c>
      <c r="L44" s="53">
        <f t="shared" si="29"/>
        <v>0</v>
      </c>
    </row>
    <row r="45" spans="1:12" ht="12.75">
      <c r="A45" s="46" t="s">
        <v>32</v>
      </c>
      <c r="B45" s="37" t="s">
        <v>63</v>
      </c>
      <c r="C45" s="38">
        <v>900</v>
      </c>
      <c r="D45" s="38"/>
      <c r="E45" s="53">
        <f t="shared" si="24"/>
        <v>900</v>
      </c>
      <c r="F45" s="53"/>
      <c r="G45" s="53">
        <f t="shared" si="26"/>
        <v>900</v>
      </c>
      <c r="H45" s="38">
        <v>900</v>
      </c>
      <c r="I45" s="53">
        <v>184.175</v>
      </c>
      <c r="J45" s="53">
        <f t="shared" si="27"/>
        <v>715.825</v>
      </c>
      <c r="K45" s="53">
        <f t="shared" si="28"/>
        <v>715.825</v>
      </c>
      <c r="L45" s="53">
        <f t="shared" si="29"/>
        <v>0</v>
      </c>
    </row>
    <row r="46" spans="1:12" ht="12.75">
      <c r="A46" s="46" t="s">
        <v>33</v>
      </c>
      <c r="B46" s="37" t="s">
        <v>47</v>
      </c>
      <c r="C46" s="38"/>
      <c r="D46" s="38"/>
      <c r="E46" s="53">
        <f t="shared" si="24"/>
        <v>0</v>
      </c>
      <c r="F46" s="53"/>
      <c r="G46" s="53">
        <f t="shared" si="26"/>
        <v>0</v>
      </c>
      <c r="H46" s="38">
        <v>1100</v>
      </c>
      <c r="I46" s="33"/>
      <c r="J46" s="53">
        <f t="shared" si="27"/>
        <v>1100</v>
      </c>
      <c r="K46" s="53">
        <f t="shared" si="28"/>
        <v>1100</v>
      </c>
      <c r="L46" s="53">
        <f t="shared" si="29"/>
        <v>0</v>
      </c>
    </row>
    <row r="47" spans="1:12" ht="12.75">
      <c r="A47" s="46" t="s">
        <v>34</v>
      </c>
      <c r="B47" s="37" t="s">
        <v>61</v>
      </c>
      <c r="C47" s="38">
        <v>125.147</v>
      </c>
      <c r="D47" s="38"/>
      <c r="E47" s="53">
        <f t="shared" si="24"/>
        <v>125.147</v>
      </c>
      <c r="F47" s="53">
        <v>125.147</v>
      </c>
      <c r="G47" s="53">
        <f t="shared" si="26"/>
        <v>0</v>
      </c>
      <c r="H47" s="38">
        <v>650</v>
      </c>
      <c r="I47" s="38">
        <v>488.004</v>
      </c>
      <c r="J47" s="53">
        <f t="shared" si="27"/>
        <v>161.99599999999998</v>
      </c>
      <c r="K47" s="53">
        <v>161.99599999999998</v>
      </c>
      <c r="L47" s="53">
        <f t="shared" si="29"/>
        <v>0</v>
      </c>
    </row>
    <row r="48" spans="1:12" s="41" customFormat="1" ht="42">
      <c r="A48" s="43" t="s">
        <v>6</v>
      </c>
      <c r="B48" s="15" t="s">
        <v>168</v>
      </c>
      <c r="C48" s="28"/>
      <c r="D48" s="28"/>
      <c r="E48" s="34">
        <f t="shared" si="24"/>
        <v>0</v>
      </c>
      <c r="F48" s="34">
        <f t="shared" si="25"/>
        <v>0</v>
      </c>
      <c r="G48" s="34">
        <f t="shared" si="26"/>
        <v>0</v>
      </c>
      <c r="H48" s="28">
        <v>5900</v>
      </c>
      <c r="I48" s="28">
        <v>4287.3</v>
      </c>
      <c r="J48" s="34">
        <f t="shared" si="27"/>
        <v>1612.6999999999998</v>
      </c>
      <c r="K48" s="34">
        <v>1612.6999999999998</v>
      </c>
      <c r="L48" s="34">
        <f t="shared" si="29"/>
        <v>0</v>
      </c>
    </row>
    <row r="49" spans="1:12" s="41" customFormat="1" ht="42">
      <c r="A49" s="43" t="s">
        <v>171</v>
      </c>
      <c r="B49" s="15" t="s">
        <v>172</v>
      </c>
      <c r="C49" s="28">
        <f aca="true" t="shared" si="30" ref="C49:L49">SUM(C50:C51)</f>
        <v>0</v>
      </c>
      <c r="D49" s="28">
        <f t="shared" si="30"/>
        <v>0</v>
      </c>
      <c r="E49" s="28">
        <f t="shared" si="30"/>
        <v>0</v>
      </c>
      <c r="F49" s="28">
        <f t="shared" si="30"/>
        <v>0</v>
      </c>
      <c r="G49" s="28">
        <f t="shared" si="30"/>
        <v>0</v>
      </c>
      <c r="H49" s="28">
        <f t="shared" si="30"/>
        <v>97.09</v>
      </c>
      <c r="I49" s="28">
        <f t="shared" si="30"/>
        <v>0</v>
      </c>
      <c r="J49" s="28">
        <f t="shared" si="30"/>
        <v>97.09</v>
      </c>
      <c r="K49" s="28">
        <f t="shared" si="30"/>
        <v>97.09</v>
      </c>
      <c r="L49" s="28">
        <f t="shared" si="30"/>
        <v>0</v>
      </c>
    </row>
    <row r="50" spans="1:12" ht="12.75">
      <c r="A50" s="48">
        <v>1</v>
      </c>
      <c r="B50" s="49" t="s">
        <v>43</v>
      </c>
      <c r="C50" s="38"/>
      <c r="D50" s="38"/>
      <c r="E50" s="53">
        <f aca="true" t="shared" si="31" ref="E50:E56">C50-D50</f>
        <v>0</v>
      </c>
      <c r="F50" s="53">
        <f t="shared" si="25"/>
        <v>0</v>
      </c>
      <c r="G50" s="53">
        <f t="shared" si="26"/>
        <v>0</v>
      </c>
      <c r="H50" s="38">
        <v>46.747</v>
      </c>
      <c r="I50" s="33"/>
      <c r="J50" s="53">
        <f t="shared" si="27"/>
        <v>46.747</v>
      </c>
      <c r="K50" s="53">
        <f t="shared" si="28"/>
        <v>46.747</v>
      </c>
      <c r="L50" s="53">
        <f aca="true" t="shared" si="32" ref="L50:L56">J50-K50</f>
        <v>0</v>
      </c>
    </row>
    <row r="51" spans="1:12" ht="12.75">
      <c r="A51" s="50">
        <v>2</v>
      </c>
      <c r="B51" s="49" t="s">
        <v>46</v>
      </c>
      <c r="C51" s="38"/>
      <c r="D51" s="38"/>
      <c r="E51" s="53">
        <f t="shared" si="31"/>
        <v>0</v>
      </c>
      <c r="F51" s="53">
        <f t="shared" si="25"/>
        <v>0</v>
      </c>
      <c r="G51" s="53">
        <f t="shared" si="26"/>
        <v>0</v>
      </c>
      <c r="H51" s="38">
        <v>50.343</v>
      </c>
      <c r="I51" s="33"/>
      <c r="J51" s="53">
        <f t="shared" si="27"/>
        <v>50.343</v>
      </c>
      <c r="K51" s="53">
        <f t="shared" si="28"/>
        <v>50.343</v>
      </c>
      <c r="L51" s="53">
        <f t="shared" si="32"/>
        <v>0</v>
      </c>
    </row>
    <row r="52" spans="1:12" s="41" customFormat="1" ht="63">
      <c r="A52" s="43" t="s">
        <v>176</v>
      </c>
      <c r="B52" s="15" t="s">
        <v>177</v>
      </c>
      <c r="C52" s="28">
        <f>C53</f>
        <v>0</v>
      </c>
      <c r="D52" s="28">
        <f aca="true" t="shared" si="33" ref="D52:L52">D53</f>
        <v>0</v>
      </c>
      <c r="E52" s="28">
        <f t="shared" si="33"/>
        <v>0</v>
      </c>
      <c r="F52" s="28">
        <f t="shared" si="33"/>
        <v>0</v>
      </c>
      <c r="G52" s="28">
        <f t="shared" si="33"/>
        <v>0</v>
      </c>
      <c r="H52" s="28">
        <f t="shared" si="33"/>
        <v>345.91</v>
      </c>
      <c r="I52" s="28">
        <f t="shared" si="33"/>
        <v>193.85999999999999</v>
      </c>
      <c r="J52" s="28">
        <f t="shared" si="33"/>
        <v>152.05000000000004</v>
      </c>
      <c r="K52" s="28">
        <f t="shared" si="33"/>
        <v>152.05000000000004</v>
      </c>
      <c r="L52" s="28">
        <f t="shared" si="33"/>
        <v>0</v>
      </c>
    </row>
    <row r="53" spans="1:12" ht="63">
      <c r="A53" s="44">
        <v>1</v>
      </c>
      <c r="B53" s="39" t="s">
        <v>73</v>
      </c>
      <c r="C53" s="28">
        <f>C54</f>
        <v>0</v>
      </c>
      <c r="D53" s="28">
        <f aca="true" t="shared" si="34" ref="D53:L53">D54</f>
        <v>0</v>
      </c>
      <c r="E53" s="28">
        <f t="shared" si="34"/>
        <v>0</v>
      </c>
      <c r="F53" s="28">
        <f t="shared" si="34"/>
        <v>0</v>
      </c>
      <c r="G53" s="28">
        <f t="shared" si="34"/>
        <v>0</v>
      </c>
      <c r="H53" s="28">
        <f t="shared" si="34"/>
        <v>345.91</v>
      </c>
      <c r="I53" s="28">
        <f t="shared" si="34"/>
        <v>193.85999999999999</v>
      </c>
      <c r="J53" s="28">
        <f t="shared" si="34"/>
        <v>152.05000000000004</v>
      </c>
      <c r="K53" s="28">
        <f t="shared" si="34"/>
        <v>152.05000000000004</v>
      </c>
      <c r="L53" s="28">
        <f t="shared" si="34"/>
        <v>0</v>
      </c>
    </row>
    <row r="54" spans="1:12" ht="42">
      <c r="A54" s="44" t="s">
        <v>8</v>
      </c>
      <c r="B54" s="39" t="s">
        <v>178</v>
      </c>
      <c r="C54" s="28"/>
      <c r="D54" s="28"/>
      <c r="E54" s="53">
        <f t="shared" si="31"/>
        <v>0</v>
      </c>
      <c r="F54" s="53">
        <f t="shared" si="25"/>
        <v>0</v>
      </c>
      <c r="G54" s="53">
        <f t="shared" si="26"/>
        <v>0</v>
      </c>
      <c r="H54" s="28">
        <f>H55+H56</f>
        <v>345.91</v>
      </c>
      <c r="I54" s="28">
        <f>I55+I56</f>
        <v>193.85999999999999</v>
      </c>
      <c r="J54" s="53">
        <f t="shared" si="27"/>
        <v>152.05000000000004</v>
      </c>
      <c r="K54" s="53">
        <f t="shared" si="28"/>
        <v>152.05000000000004</v>
      </c>
      <c r="L54" s="53">
        <f t="shared" si="32"/>
        <v>0</v>
      </c>
    </row>
    <row r="55" spans="1:12" ht="12.75">
      <c r="A55" s="46" t="s">
        <v>50</v>
      </c>
      <c r="B55" s="30" t="s">
        <v>104</v>
      </c>
      <c r="C55" s="38"/>
      <c r="D55" s="38"/>
      <c r="E55" s="53">
        <f t="shared" si="31"/>
        <v>0</v>
      </c>
      <c r="F55" s="53">
        <f t="shared" si="25"/>
        <v>0</v>
      </c>
      <c r="G55" s="53">
        <f t="shared" si="26"/>
        <v>0</v>
      </c>
      <c r="H55" s="38">
        <v>344.16</v>
      </c>
      <c r="I55" s="38">
        <v>192.2</v>
      </c>
      <c r="J55" s="53">
        <f t="shared" si="27"/>
        <v>151.96000000000004</v>
      </c>
      <c r="K55" s="53">
        <f t="shared" si="28"/>
        <v>151.96000000000004</v>
      </c>
      <c r="L55" s="53">
        <f t="shared" si="32"/>
        <v>0</v>
      </c>
    </row>
    <row r="56" spans="1:12" ht="22.5">
      <c r="A56" s="46" t="s">
        <v>51</v>
      </c>
      <c r="B56" s="30" t="s">
        <v>117</v>
      </c>
      <c r="C56" s="38"/>
      <c r="D56" s="38"/>
      <c r="E56" s="53">
        <f t="shared" si="31"/>
        <v>0</v>
      </c>
      <c r="F56" s="53">
        <f t="shared" si="25"/>
        <v>0</v>
      </c>
      <c r="G56" s="53">
        <f t="shared" si="26"/>
        <v>0</v>
      </c>
      <c r="H56" s="38">
        <v>1.75</v>
      </c>
      <c r="I56" s="38">
        <v>1.66</v>
      </c>
      <c r="J56" s="53">
        <f t="shared" si="27"/>
        <v>0.09000000000000008</v>
      </c>
      <c r="K56" s="53">
        <f t="shared" si="28"/>
        <v>0.09000000000000008</v>
      </c>
      <c r="L56" s="53">
        <f t="shared" si="32"/>
        <v>0</v>
      </c>
    </row>
  </sheetData>
  <sheetProtection/>
  <mergeCells count="17">
    <mergeCell ref="J3:L3"/>
    <mergeCell ref="A1:L1"/>
    <mergeCell ref="C5:C7"/>
    <mergeCell ref="D5:D7"/>
    <mergeCell ref="E5:E7"/>
    <mergeCell ref="F5:F7"/>
    <mergeCell ref="A2:L2"/>
    <mergeCell ref="A4:A7"/>
    <mergeCell ref="B4:B7"/>
    <mergeCell ref="C4:G4"/>
    <mergeCell ref="H4:L4"/>
    <mergeCell ref="G5:G7"/>
    <mergeCell ref="H5:H7"/>
    <mergeCell ref="I5:I7"/>
    <mergeCell ref="J5:J7"/>
    <mergeCell ref="K5:K7"/>
    <mergeCell ref="L5:L7"/>
  </mergeCells>
  <printOptions/>
  <pageMargins left="0.37" right="0.16" top="0.33" bottom="0.21" header="0.3"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Kim Dung</dc:creator>
  <cp:keywords/>
  <dc:description/>
  <cp:lastModifiedBy>DELL</cp:lastModifiedBy>
  <cp:lastPrinted>2024-06-28T04:09:33Z</cp:lastPrinted>
  <dcterms:created xsi:type="dcterms:W3CDTF">1996-10-14T23:33:28Z</dcterms:created>
  <dcterms:modified xsi:type="dcterms:W3CDTF">2024-06-28T04:10:26Z</dcterms:modified>
  <cp:category/>
  <cp:version/>
  <cp:contentType/>
  <cp:contentStatus/>
</cp:coreProperties>
</file>